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overl\Documents\Transmission\2 MISO Tranche 2 765\CN-25-117 BS-Brookings-Lakefield\Power on Midwest GRE ITC Xcel\Application\"/>
    </mc:Choice>
  </mc:AlternateContent>
  <xr:revisionPtr revIDLastSave="0" documentId="8_{5FD49874-CB73-4D80-9CB7-3AC20E35334A}" xr6:coauthVersionLast="47" xr6:coauthVersionMax="47" xr10:uidLastSave="{00000000-0000-0000-0000-000000000000}"/>
  <bookViews>
    <workbookView xWindow="2928" yWindow="2928" windowWidth="17280" windowHeight="8880" tabRatio="825" xr2:uid="{00000000-000D-0000-FFFF-FFFF00000000}"/>
  </bookViews>
  <sheets>
    <sheet name="Instructions" sheetId="1" r:id="rId1"/>
    <sheet name="Registration" sheetId="2" r:id="rId2"/>
    <sheet name="SysConsumers" sheetId="28" r:id="rId3"/>
    <sheet name="MNConsumers" sheetId="29" r:id="rId4"/>
    <sheet name="Consumption" sheetId="31" r:id="rId5"/>
    <sheet name="PeakDemand" sheetId="32" r:id="rId6"/>
    <sheet name="FirmPurch" sheetId="18" r:id="rId7"/>
    <sheet name="FirmSales" sheetId="19" r:id="rId8"/>
    <sheet name="ParticipPurch" sheetId="20" r:id="rId9"/>
    <sheet name="ParticipSales" sheetId="21" r:id="rId10"/>
    <sheet name="Load&amp;GenCap" sheetId="22" r:id="rId11"/>
    <sheet name="Add&amp;Retire" sheetId="23" r:id="rId12"/>
    <sheet name="FuelRequirements" sheetId="24" r:id="rId13"/>
    <sheet name="Transmission" sheetId="27" r:id="rId14"/>
    <sheet name="PeakDay" sheetId="26" r:id="rId15"/>
    <sheet name="Attachments" sheetId="17" r:id="rId16"/>
    <sheet name="BlankPlant" sheetId="1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ADDITIONS" localSheetId="11">'Add&amp;Retire'!$C$6:$C$21</definedName>
    <definedName name="ADDITIONS">#REF!</definedName>
    <definedName name="ADDRETIRECOMM" localSheetId="11">'Add&amp;Retire'!$B$24:$F$40</definedName>
    <definedName name="ADDRETIRECOMM">#REF!</definedName>
    <definedName name="Comparison">[1]Selection!$I$2</definedName>
    <definedName name="CONSUMPGEN" localSheetId="4">Consumption!$C$10:$J$25</definedName>
    <definedName name="CONSUMPGEN">#REF!</definedName>
    <definedName name="CONSUMPGENCALC" localSheetId="4">Consumption!$K$10:$K$25</definedName>
    <definedName name="CONSUMPGENCALC">#REF!</definedName>
    <definedName name="CONSUMPGENCOMM" localSheetId="4">Consumption!$B$28</definedName>
    <definedName name="CONSUMPGENCOMM">#REF!</definedName>
    <definedName name="CONTACTINFO">Registration!$G$9:$G$16</definedName>
    <definedName name="Discount_Rate">[1]Selection!$N$2</definedName>
    <definedName name="ENTITYID">Registration!$C$5</definedName>
    <definedName name="FIRMPURCHAMT">#REF!</definedName>
    <definedName name="FIRMPURCHCOMM">#REF!</definedName>
    <definedName name="FIRMPURCHUTIL">#REF!</definedName>
    <definedName name="FIRMSALESAMT">#REF!</definedName>
    <definedName name="FIRMSALESCOMM">#REF!</definedName>
    <definedName name="FIRMSALESUTIL">#REF!</definedName>
    <definedName name="FUELREQ">#REF!</definedName>
    <definedName name="FUELREQCOMM">#REF!</definedName>
    <definedName name="FUELREQTYPE">#REF!</definedName>
    <definedName name="FUELREQTYPE1">#REF!</definedName>
    <definedName name="FUELREQTYPE2">#REF!</definedName>
    <definedName name="FUELREQTYPE3">#REF!</definedName>
    <definedName name="FUELREQTYPE4">#REF!</definedName>
    <definedName name="FUELREQTYPE5">#REF!</definedName>
    <definedName name="FUELREQTYPE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ADGENCAP" localSheetId="10">'Load&amp;GenCap'!$D$8:$R$39</definedName>
    <definedName name="LOADGENCAP">#REF!</definedName>
    <definedName name="LOADGENCAPCOMM" localSheetId="10">'Load&amp;GenCap'!$B$75</definedName>
    <definedName name="LOADGENCAPCOMM">#REF!</definedName>
    <definedName name="MNCONSUMERS">#REF!</definedName>
    <definedName name="MNCONSUMERSCALC">#REF!</definedName>
    <definedName name="MNCONSUMERSCOMM">#REF!</definedName>
    <definedName name="PARTICIPPURCHAMT">#REF!</definedName>
    <definedName name="PARTICIPPURCHCOMM">#REF!</definedName>
    <definedName name="PARTICIPPURCHUTIL">#REF!</definedName>
    <definedName name="PARTICIPSALESAMT">#REF!</definedName>
    <definedName name="PARTICIPSALESCOMM">#REF!</definedName>
    <definedName name="PARTICIPSALESUTIL">#REF!</definedName>
    <definedName name="PEAKDAY">#REF!</definedName>
    <definedName name="PEAKDAYCALC" localSheetId="11">#REF!</definedName>
    <definedName name="PEAKDAYCALC">#REF!</definedName>
    <definedName name="PEAKDAYCOMM" localSheetId="14">PeakDay!$A$40</definedName>
    <definedName name="PEAKDAYCOMM">#REF!</definedName>
    <definedName name="PEAKDAYCOMMENT" localSheetId="11">#REF!</definedName>
    <definedName name="PEAKDAYCOMMENT">#REF!</definedName>
    <definedName name="PEAKDEMANDCOMM" localSheetId="5">PeakDemand!$B$15</definedName>
    <definedName name="PEAKDEMANDCOMM">#REF!</definedName>
    <definedName name="PEAKDEMANDDAY" localSheetId="5">PeakDemand!$C$6:$J$6</definedName>
    <definedName name="PEAKDEMANDDAY">#REF!</definedName>
    <definedName name="PEAKDEMANDDAYCALC" localSheetId="5">PeakDemand!$K$6</definedName>
    <definedName name="PEAKDEMANDDAYCALC">#REF!</definedName>
    <definedName name="PEAKDEMANDMONTH" localSheetId="15">[2]PeakDemand!$C$12:$N$12</definedName>
    <definedName name="PEAKDEMANDMONTH" localSheetId="5">PeakDemand!$C$12:$N$12</definedName>
    <definedName name="PEAKDEMANDMONTH">#REF!</definedName>
    <definedName name="PEAKSUMMERDATE" localSheetId="14">PeakDay!$B$11</definedName>
    <definedName name="PEAKSUMMERDATE">#REF!</definedName>
    <definedName name="PEAKSUMMERMW" localSheetId="14">PeakDay!$B$13:$B$36</definedName>
    <definedName name="PEAKSUMMERMW">#REF!</definedName>
    <definedName name="PEAKWINTERDATE" localSheetId="14">PeakDay!$C$11</definedName>
    <definedName name="PEAKWINTERDATE">#REF!</definedName>
    <definedName name="PEAKWINTERMW" localSheetId="14">PeakDay!$C$13:$C$36</definedName>
    <definedName name="PEAKWINTERMW">#REF!</definedName>
    <definedName name="PLANTCOUNT" localSheetId="11">[3]Registration!#REF!</definedName>
    <definedName name="PLANTCOUNT" localSheetId="15">[2]Registration!#REF!</definedName>
    <definedName name="PLANTCOUNT" localSheetId="4">[4]Registration!#REF!</definedName>
    <definedName name="PLANTCOUNT" localSheetId="10">[5]Registration!#REF!</definedName>
    <definedName name="PLANTCOUNT" localSheetId="14">[6]Registration!#REF!</definedName>
    <definedName name="PLANTCOUNT" localSheetId="5">[4]Registration!#REF!</definedName>
    <definedName name="PLANTCOUNT" localSheetId="13">[7]Registration!#REF!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Primary_Scenario">[1]Selection!$H$2</definedName>
    <definedName name="_xlnm.Print_Area" localSheetId="12">FuelRequirements!$A$1:$N$42</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1">[3]Registration!$C$6</definedName>
    <definedName name="REPORTYEAR" localSheetId="15">[2]Registration!$C$6</definedName>
    <definedName name="REPORTYEAR" localSheetId="4">[4]Registration!$C$6</definedName>
    <definedName name="REPORTYEAR" localSheetId="10">[5]Registration!$C$6</definedName>
    <definedName name="REPORTYEAR" localSheetId="14">[6]Registration!$C$6</definedName>
    <definedName name="REPORTYEAR" localSheetId="5">[4]Registration!$C$6</definedName>
    <definedName name="REPORTYEAR" localSheetId="13">[7]Registration!$C$6</definedName>
    <definedName name="REPORTYEAR">Registration!$C$6</definedName>
    <definedName name="RETIREMENTS" localSheetId="11">'Add&amp;Retire'!$D$6:$D$21</definedName>
    <definedName name="RETIREMENTS">#REF!</definedName>
    <definedName name="RILSID">Registration!$G$5</definedName>
    <definedName name="Scenario">[8]Instructions!$C$2</definedName>
    <definedName name="Starting_Year">[1]Selection!$N$3</definedName>
    <definedName name="SYSCONSUMERS">#REF!</definedName>
    <definedName name="SYSCONSUMERSCALC">#REF!</definedName>
    <definedName name="SYSCONSUMERSCOMM">#REF!</definedName>
    <definedName name="TRANSMISSION" localSheetId="13">Transmission!$A$17:$J$115</definedName>
    <definedName name="TRANSMISSION">#REF!</definedName>
    <definedName name="TRANSMISSIONCOMM" localSheetId="13">Transmission!$A$119</definedName>
    <definedName name="TRANSMISSIONCOMM">#REF!</definedName>
    <definedName name="UTILITYDETAILS">Registration!$C$9:$C$14</definedName>
    <definedName name="UTILITYNAME">Registration!$C$9</definedName>
    <definedName name="UTILITYOFFICERS" localSheetId="11">[3]Registration!#REF!</definedName>
    <definedName name="UTILITYOFFICERS" localSheetId="15">[2]Registration!#REF!</definedName>
    <definedName name="UTILITYOFFICERS" localSheetId="4">[4]Registration!#REF!</definedName>
    <definedName name="UTILITYOFFICERS" localSheetId="10">[5]Registration!#REF!</definedName>
    <definedName name="UTILITYOFFICERS" localSheetId="14">[6]Registration!#REF!</definedName>
    <definedName name="UTILITYOFFICERS" localSheetId="5">[4]Registration!#REF!</definedName>
    <definedName name="UTILITYOFFICERS" localSheetId="13">[7]Registration!#REF!</definedName>
    <definedName name="UTILITYOFFICERS">Registration!#REF!</definedName>
    <definedName name="UTILITYTYPE">Registration!$C$16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32" l="1"/>
  <c r="K6" i="32"/>
  <c r="B6" i="32"/>
  <c r="A2" i="32"/>
  <c r="L40" i="29"/>
  <c r="L39" i="29"/>
  <c r="B39" i="29"/>
  <c r="L38" i="29"/>
  <c r="L37" i="29"/>
  <c r="B37" i="29"/>
  <c r="L36" i="29"/>
  <c r="L35" i="29"/>
  <c r="B35" i="29"/>
  <c r="L34" i="29"/>
  <c r="L33" i="29"/>
  <c r="B33" i="29"/>
  <c r="L32" i="29"/>
  <c r="L31" i="29"/>
  <c r="B31" i="29"/>
  <c r="L30" i="29"/>
  <c r="L29" i="29"/>
  <c r="B29" i="29"/>
  <c r="L28" i="29"/>
  <c r="L27" i="29"/>
  <c r="B27" i="29"/>
  <c r="L26" i="29"/>
  <c r="L25" i="29"/>
  <c r="B25" i="29"/>
  <c r="L24" i="29"/>
  <c r="L23" i="29"/>
  <c r="B23" i="29"/>
  <c r="L22" i="29"/>
  <c r="L21" i="29"/>
  <c r="B21" i="29"/>
  <c r="L20" i="29"/>
  <c r="L19" i="29"/>
  <c r="B19" i="29"/>
  <c r="L18" i="29"/>
  <c r="L17" i="29"/>
  <c r="B17" i="29"/>
  <c r="L16" i="29"/>
  <c r="L15" i="29"/>
  <c r="B15" i="29"/>
  <c r="L14" i="29"/>
  <c r="L13" i="29"/>
  <c r="B13" i="29"/>
  <c r="L12" i="29"/>
  <c r="L11" i="29"/>
  <c r="B11" i="29"/>
  <c r="L10" i="29"/>
  <c r="L9" i="29"/>
  <c r="B9" i="29"/>
  <c r="A2" i="29"/>
  <c r="L40" i="28"/>
  <c r="L39" i="28"/>
  <c r="B39" i="28"/>
  <c r="L38" i="28"/>
  <c r="L37" i="28"/>
  <c r="B37" i="28"/>
  <c r="L36" i="28"/>
  <c r="L35" i="28"/>
  <c r="B35" i="28"/>
  <c r="L34" i="28"/>
  <c r="L33" i="28"/>
  <c r="B33" i="28"/>
  <c r="L32" i="28"/>
  <c r="L31" i="28"/>
  <c r="B31" i="28"/>
  <c r="L30" i="28"/>
  <c r="L29" i="28"/>
  <c r="B29" i="28"/>
  <c r="L28" i="28"/>
  <c r="L27" i="28"/>
  <c r="B27" i="28"/>
  <c r="L26" i="28"/>
  <c r="L25" i="28"/>
  <c r="B25" i="28"/>
  <c r="L24" i="28"/>
  <c r="L23" i="28"/>
  <c r="B23" i="28"/>
  <c r="L22" i="28"/>
  <c r="L21" i="28"/>
  <c r="B21" i="28"/>
  <c r="L20" i="28"/>
  <c r="L19" i="28"/>
  <c r="B19" i="28"/>
  <c r="L18" i="28"/>
  <c r="L17" i="28"/>
  <c r="B17" i="28"/>
  <c r="L16" i="28"/>
  <c r="L15" i="28"/>
  <c r="B15" i="28"/>
  <c r="L14" i="28"/>
  <c r="L13" i="28"/>
  <c r="B13" i="28"/>
  <c r="L12" i="28"/>
  <c r="L11" i="28"/>
  <c r="B11" i="28"/>
  <c r="L10" i="28"/>
  <c r="L9" i="28"/>
  <c r="B9" i="28"/>
  <c r="A2" i="28"/>
  <c r="A2" i="27" l="1"/>
  <c r="A2" i="26" l="1"/>
  <c r="B26" i="24" l="1"/>
  <c r="B25" i="24"/>
  <c r="B24" i="24"/>
  <c r="B23" i="24"/>
  <c r="B22" i="24"/>
  <c r="B21" i="24"/>
  <c r="B20" i="24"/>
  <c r="B19" i="24"/>
  <c r="B18" i="24"/>
  <c r="B17" i="24"/>
  <c r="B16" i="24"/>
  <c r="B15" i="24"/>
  <c r="B14" i="24"/>
  <c r="B13" i="24"/>
  <c r="B12" i="24"/>
  <c r="B11" i="24"/>
  <c r="A2" i="24"/>
  <c r="B21" i="23"/>
  <c r="B20" i="23"/>
  <c r="B19" i="23"/>
  <c r="B18" i="23"/>
  <c r="B17" i="23"/>
  <c r="B16" i="23"/>
  <c r="B15" i="23"/>
  <c r="B14" i="23"/>
  <c r="B13" i="23"/>
  <c r="B12" i="23"/>
  <c r="B11" i="23"/>
  <c r="B10" i="23"/>
  <c r="B9" i="23"/>
  <c r="B8" i="23"/>
  <c r="B7" i="23"/>
  <c r="B6" i="23"/>
  <c r="A2" i="23"/>
  <c r="B12" i="22"/>
  <c r="B16" i="22" s="1"/>
  <c r="B20" i="22" s="1"/>
  <c r="B24" i="22" s="1"/>
  <c r="B28" i="22" s="1"/>
  <c r="B32" i="22" s="1"/>
  <c r="B36" i="22" s="1"/>
  <c r="B40" i="22" s="1"/>
  <c r="B44" i="22" s="1"/>
  <c r="B48" i="22" s="1"/>
  <c r="B52" i="22" s="1"/>
  <c r="B56" i="22" s="1"/>
  <c r="B60" i="22" s="1"/>
  <c r="B64" i="22" s="1"/>
  <c r="B68" i="22" s="1"/>
  <c r="B66" i="21"/>
  <c r="B62" i="21"/>
  <c r="B58" i="21"/>
  <c r="B54" i="21"/>
  <c r="B50" i="21"/>
  <c r="B46" i="21"/>
  <c r="B42" i="21"/>
  <c r="B38" i="21"/>
  <c r="B34" i="21"/>
  <c r="B30" i="21"/>
  <c r="B26" i="21"/>
  <c r="B22" i="21"/>
  <c r="B18" i="21"/>
  <c r="B14" i="21"/>
  <c r="B10" i="21"/>
  <c r="B6" i="21"/>
  <c r="A2" i="21"/>
  <c r="B66" i="20"/>
  <c r="B62" i="20"/>
  <c r="B58" i="20"/>
  <c r="B54" i="20"/>
  <c r="B50" i="20"/>
  <c r="B46" i="20"/>
  <c r="B42" i="20"/>
  <c r="B38" i="20"/>
  <c r="B34" i="20"/>
  <c r="B30" i="20"/>
  <c r="B26" i="20"/>
  <c r="B22" i="20"/>
  <c r="B18" i="20"/>
  <c r="B14" i="20"/>
  <c r="B10" i="20"/>
  <c r="B6" i="20"/>
  <c r="A2" i="20"/>
  <c r="B66" i="19"/>
  <c r="B62" i="19"/>
  <c r="B58" i="19"/>
  <c r="B54" i="19"/>
  <c r="B50" i="19"/>
  <c r="B46" i="19"/>
  <c r="B42" i="19"/>
  <c r="B38" i="19"/>
  <c r="B34" i="19"/>
  <c r="B30" i="19"/>
  <c r="B26" i="19"/>
  <c r="B22" i="19"/>
  <c r="B18" i="19"/>
  <c r="B14" i="19"/>
  <c r="B10" i="19"/>
  <c r="B6" i="19"/>
  <c r="A2" i="19"/>
  <c r="B66" i="18"/>
  <c r="B62" i="18"/>
  <c r="B58" i="18"/>
  <c r="B54" i="18"/>
  <c r="B50" i="18"/>
  <c r="B46" i="18"/>
  <c r="B42" i="18"/>
  <c r="B38" i="18"/>
  <c r="B34" i="18"/>
  <c r="B30" i="18"/>
  <c r="B26" i="18"/>
  <c r="B22" i="18"/>
  <c r="B18" i="18"/>
  <c r="B14" i="18"/>
  <c r="B10" i="18"/>
  <c r="B6" i="18"/>
  <c r="A2" i="18"/>
  <c r="A2" i="17" l="1"/>
  <c r="A2" i="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Fuller, Marit</author>
  </authors>
  <commentList>
    <comment ref="H7" authorId="0" shapeId="0" xr:uid="{28642A4C-A85A-4B60-B39D-478970A8DEB8}">
      <text>
        <r>
          <rPr>
            <b/>
            <sz val="9"/>
            <color indexed="81"/>
            <rFont val="Tahoma"/>
            <family val="2"/>
          </rPr>
          <t>Fuller, Marit:</t>
        </r>
        <r>
          <rPr>
            <sz val="9"/>
            <color indexed="81"/>
            <rFont val="Tahoma"/>
            <family val="2"/>
          </rPr>
          <t xml:space="preserve">
French Island 1-2, Redwing 1-2, Wilmarth 1-2</t>
        </r>
      </text>
    </comment>
    <comment ref="R7" authorId="0" shapeId="0" xr:uid="{E8DB4660-2E53-4A09-8D50-4793B75E9A10}">
      <text>
        <r>
          <rPr>
            <b/>
            <sz val="9"/>
            <color indexed="81"/>
            <rFont val="Tahoma"/>
            <family val="2"/>
          </rPr>
          <t>Fuller, Marit:</t>
        </r>
        <r>
          <rPr>
            <sz val="9"/>
            <color indexed="81"/>
            <rFont val="Tahoma"/>
            <family val="2"/>
          </rPr>
          <t xml:space="preserve">
Solar PV and Demand:Distributed Solar</t>
        </r>
      </text>
    </comment>
  </commentList>
</comments>
</file>

<file path=xl/sharedStrings.xml><?xml version="1.0" encoding="utf-8"?>
<sst xmlns="http://schemas.openxmlformats.org/spreadsheetml/2006/main" count="2015" uniqueCount="812">
  <si>
    <t>MINNESOTA ELECTRIC UTILITY INFORMATION REPORTING - FORECAST SECTION</t>
  </si>
  <si>
    <t>INSTRUCTIONS</t>
  </si>
  <si>
    <t>These worksheet tabs correspond closely to the tables in the forecast instructions received by the utility.</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</si>
  <si>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</si>
  <si>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</si>
  <si>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In general, the following color scheme is used on each worksheet:</t>
  </si>
  <si>
    <t>Cells shown with a dark blue background correspond to applicable Minnesota Rules section number/names on each worksheet tab.</t>
  </si>
  <si>
    <t>Cells shown with a light green background correspond to headings for sections, columns, row, or individual fields on each worksheet tab.</t>
  </si>
  <si>
    <t>Cells shown with a light yellow background require data to be entered by the utility.</t>
  </si>
  <si>
    <t>Cells shown with a light brown background generally correspond to fields that are calculated from the data entered, or</t>
  </si>
  <si>
    <t>correspond to fields that are informational and not to be modified by the utility.</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</si>
  <si>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</si>
  <si>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</si>
  <si>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</si>
  <si>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</si>
  <si>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complete the required worksheet tabs and save the completed workbook to your local computer.</t>
  </si>
  <si>
    <t xml:space="preserve">Then attach the completed workbook to an email message, include your contact information, and send it to the following email address: </t>
  </si>
  <si>
    <t>rule7610.reports@state.mn.us</t>
  </si>
  <si>
    <t>If you have any questions please contact:</t>
  </si>
  <si>
    <t>Anne Sell</t>
  </si>
  <si>
    <t>MN Department of Commerce, Division of Energy Resources</t>
  </si>
  <si>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</si>
  <si>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t>Direct: 651-539-1851 (</t>
    </r>
    <r>
      <rPr>
        <i/>
        <sz val="12"/>
        <rFont val="Arial"/>
        <family val="2"/>
      </rPr>
      <t>leave a message</t>
    </r>
    <r>
      <rPr>
        <sz val="12"/>
        <rFont val="Arial"/>
        <family val="2"/>
      </rPr>
      <t>)</t>
    </r>
  </si>
  <si>
    <r>
      <rPr>
        <sz val="12"/>
        <rFont val="Arial"/>
        <family val="2"/>
      </rPr>
      <t xml:space="preserve">COMM Website: </t>
    </r>
    <r>
      <rPr>
        <u/>
        <sz val="12"/>
        <color indexed="12"/>
        <rFont val="Arial"/>
        <family val="2"/>
      </rPr>
      <t>https://mn.gov/commerce/industries/energy/utilities/annual-reporting/</t>
    </r>
  </si>
  <si>
    <t>MINNESOTA ELECTRIC UTILITY ANNUAL REPORT - FORECAST SECTION</t>
  </si>
  <si>
    <t>* * * CORRECTED * * *</t>
  </si>
  <si>
    <t>&lt; &lt; If this spreadsheet needs to be updated and re-submitted, please</t>
  </si>
  <si>
    <t>change the Font color in Cell G1 from White to Automatic (Black).</t>
  </si>
  <si>
    <t>7610.0120 REGISTRATION</t>
  </si>
  <si>
    <t>ENTITY ID#</t>
  </si>
  <si>
    <t>RILS ID#</t>
  </si>
  <si>
    <t>U12000</t>
  </si>
  <si>
    <t>REPORT YEAR</t>
  </si>
  <si>
    <t>UTILITY DETAILS</t>
  </si>
  <si>
    <t>CONTACT INFORMATION</t>
  </si>
  <si>
    <t>UTILITY NAME</t>
  </si>
  <si>
    <t>Xcel Energy</t>
  </si>
  <si>
    <t>CONTACT NAME</t>
  </si>
  <si>
    <t>Christine Schwartz</t>
  </si>
  <si>
    <t>STREET ADDRESS</t>
  </si>
  <si>
    <t>414 Nicollet Mall</t>
  </si>
  <si>
    <t>CONTACT TITLE</t>
  </si>
  <si>
    <t>Regulatory Administrator</t>
  </si>
  <si>
    <t>CITY</t>
  </si>
  <si>
    <t>Minneapolis</t>
  </si>
  <si>
    <t>CONTACT STREET ADDRESS</t>
  </si>
  <si>
    <t>STATE</t>
  </si>
  <si>
    <t>MN</t>
  </si>
  <si>
    <t>ZIP CODE</t>
  </si>
  <si>
    <t>55401</t>
  </si>
  <si>
    <t>TELEPHONE</t>
  </si>
  <si>
    <t>612-330-1925</t>
  </si>
  <si>
    <t>Scroll down to see allowable UTILITY TYPES</t>
  </si>
  <si>
    <t>612-330-6193</t>
  </si>
  <si>
    <t>* UTILITY TYPE</t>
  </si>
  <si>
    <t>PUBLIC</t>
  </si>
  <si>
    <t>CONTACT E-MAIL</t>
  </si>
  <si>
    <t>regulatory.records@xcelenergy.com</t>
  </si>
  <si>
    <t>COMMENTS</t>
  </si>
  <si>
    <t>PREPARER INFORMATION</t>
  </si>
  <si>
    <t>(do not type "Same as Above")</t>
  </si>
  <si>
    <t>PERSON PREPARING FORMS</t>
  </si>
  <si>
    <t>PREPARER'S TITLE</t>
  </si>
  <si>
    <t>DATE</t>
  </si>
  <si>
    <t>PREPARER'S EMAIL ADDRESS</t>
  </si>
  <si>
    <t>ALLOWABLE UTILITY TYPES</t>
  </si>
  <si>
    <t>Code</t>
  </si>
  <si>
    <t>Private</t>
  </si>
  <si>
    <t>Public</t>
  </si>
  <si>
    <t>Co-op</t>
  </si>
  <si>
    <t xml:space="preserve">  </t>
  </si>
  <si>
    <t>MINNESOTA ELECTRIC UTILITY INFORMATION REPORTING - FORECAST SECTION (Continued)</t>
  </si>
  <si>
    <t>7610.0310 Item A. SYSTEM FORECAST OF ANNUAL ELECTRIC CONSUMPTION BY ULTIMATE CONSUMERS</t>
  </si>
  <si>
    <t>Provide actual data for your entire system for the past year, your estimate for the present year and all future forecast years.</t>
  </si>
  <si>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</si>
  <si>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t>FARM</t>
  </si>
  <si>
    <t>NON-FARM RESIDENTIAL</t>
  </si>
  <si>
    <t>COMMERCIAL</t>
  </si>
  <si>
    <t>MINING *</t>
  </si>
  <si>
    <t>INDUSTRIAL</t>
  </si>
  <si>
    <t>STREET &amp; HIGHWAY
LIGHTING</t>
  </si>
  <si>
    <t>OTHER</t>
  </si>
  <si>
    <t>SYSTEM TOTALS</t>
  </si>
  <si>
    <t>Calculated
System
Totals</t>
  </si>
  <si>
    <t>Past Year</t>
  </si>
  <si>
    <t>No. of Customers</t>
  </si>
  <si>
    <t>NA</t>
  </si>
  <si>
    <t>MWH</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</si>
  <si>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</si>
  <si>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</si>
  <si>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</si>
  <si>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</si>
  <si>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</si>
  <si>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</si>
  <si>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</si>
  <si>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</si>
  <si>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</si>
  <si>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</si>
  <si>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</si>
  <si>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</si>
  <si>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</si>
  <si>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</si>
  <si>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</si>
  <si>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 MINING needs to be reported as a separate category only if annual sales are greater than 1,000 GWH.  Otherwise, include MINING in the INDUSTRIAL category.</t>
  </si>
  <si>
    <t>7610.0310 Item A. MINNESOTA-ONLY FORECAST OF ANNUAL ELECTRIC CONSUMPTION BY ULTIMATE CONSUMERS</t>
  </si>
  <si>
    <t>Provide actual data for your Minnesota service area only, for the past year, your best estimate for the present year and all future forecast years.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</si>
  <si>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</si>
  <si>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t>STREET &amp; HIGHWAY LIGHTING</t>
  </si>
  <si>
    <t>MN-ONLY TOTALS</t>
  </si>
  <si>
    <t>Calculated
MN-Only
Totals</t>
  </si>
  <si>
    <t>PUBLIC DOCUMENT -</t>
  </si>
  <si>
    <t>CY 2024</t>
  </si>
  <si>
    <t>NOT PUBLIC DATA HAS BEEN EXCISED</t>
  </si>
  <si>
    <t>7610.0310 Item B. FORECAST OF ANNUAL SYSTEM CONSUMPTION AND GENERATION DATA</t>
  </si>
  <si>
    <t>(Express in MWH)</t>
  </si>
  <si>
    <t>NOTE: (Column 1 + Column 2) = (Column 3 + Column 5) - (Column 4 + Column 6)</t>
  </si>
  <si>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</si>
  <si>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Column 1</t>
  </si>
  <si>
    <t>Column 2</t>
  </si>
  <si>
    <t>Column 3</t>
  </si>
  <si>
    <t>Column 4</t>
  </si>
  <si>
    <t>Column 5</t>
  </si>
  <si>
    <t>Column 6</t>
  </si>
  <si>
    <t>Column 7</t>
  </si>
  <si>
    <t>Column 8</t>
  </si>
  <si>
    <t>CALCULATED</t>
  </si>
  <si>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</si>
  <si>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</si>
  <si>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</si>
  <si>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</si>
  <si>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</si>
  <si>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</si>
  <si>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</si>
  <si>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</si>
  <si>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(GENERATION + RECEIVED) 
MINUS
(RESALE + LOSSES)
MINUS
(CONSUMPTION)
SHOULD EQUAL ZERO</t>
  </si>
  <si>
    <t>[PROTECTED DATA BEGINS</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</si>
  <si>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</si>
  <si>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</si>
  <si>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</si>
  <si>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</si>
  <si>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</si>
  <si>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</si>
  <si>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</si>
  <si>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</si>
  <si>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</si>
  <si>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</si>
  <si>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</si>
  <si>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</si>
  <si>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</si>
  <si>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</si>
  <si>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PROTECTED DATA ENDS]</t>
  </si>
  <si>
    <t>7610.0310 Item C. PEAK DEMAND BY ULTIMATE CONSUMERS AT THE TIME OF ANNUAL SYSTEM PEAK (in MW)</t>
  </si>
  <si>
    <t>MINING</t>
  </si>
  <si>
    <t>Calculated System Totals</t>
  </si>
  <si>
    <t>Last Year Peak Day</t>
  </si>
  <si>
    <t>7610.0310 Item D. PEAK DEMAND BY MONTH FOR THE LAST CALENDAR YEAR (in MW)</t>
  </si>
  <si>
    <t>JANUARY</t>
  </si>
  <si>
    <t>FEBRUARY</t>
  </si>
  <si>
    <t>MARCH</t>
  </si>
  <si>
    <t>APRIL</t>
  </si>
  <si>
    <t>MAY</t>
  </si>
  <si>
    <t>JUNE</t>
  </si>
  <si>
    <t>JULY</t>
  </si>
  <si>
    <t>AUGUST</t>
  </si>
  <si>
    <t>SEPTEMBER</t>
  </si>
  <si>
    <t>OCTOBER</t>
  </si>
  <si>
    <t>NOVEMBER</t>
  </si>
  <si>
    <t>DECEMBER</t>
  </si>
  <si>
    <t>Last Year</t>
  </si>
  <si>
    <t>7610.0310 Item E. PART 1: FIRM PURCHASES</t>
  </si>
  <si>
    <t>(Express in MegaWatts)</t>
  </si>
  <si>
    <t>NAME OF OTHER UTILITY =&gt;</t>
  </si>
  <si>
    <t>Summer 2024</t>
  </si>
  <si>
    <t>Fall 2024</t>
  </si>
  <si>
    <t>Winter 2024-2025</t>
  </si>
  <si>
    <t>Spring 2025</t>
  </si>
  <si>
    <t>Summer 2025</t>
  </si>
  <si>
    <t>Fall 2025</t>
  </si>
  <si>
    <t>Winter 2025-2026</t>
  </si>
  <si>
    <t>Spring 2026</t>
  </si>
  <si>
    <t>Summer 2026</t>
  </si>
  <si>
    <t>Fall 2026</t>
  </si>
  <si>
    <t>Winter 2026-2027</t>
  </si>
  <si>
    <t>Spring 2027</t>
  </si>
  <si>
    <t>Summer 2027</t>
  </si>
  <si>
    <t>Fall 2027</t>
  </si>
  <si>
    <t>Winter 2027-2028</t>
  </si>
  <si>
    <t>Spring 2028</t>
  </si>
  <si>
    <t>Summer 2028</t>
  </si>
  <si>
    <t>Fall 2028</t>
  </si>
  <si>
    <t>Winter 2028-2029</t>
  </si>
  <si>
    <t>Spring 2029</t>
  </si>
  <si>
    <t>Summer 2029</t>
  </si>
  <si>
    <t>Fall 2029</t>
  </si>
  <si>
    <t>Winter 2029-2030</t>
  </si>
  <si>
    <t>Spring 2030</t>
  </si>
  <si>
    <t>Summer 2030</t>
  </si>
  <si>
    <t>Fall 2030</t>
  </si>
  <si>
    <t>Winter 2030-2031</t>
  </si>
  <si>
    <t>Spring 2031</t>
  </si>
  <si>
    <t>Summer 2031</t>
  </si>
  <si>
    <t>Fall 2031</t>
  </si>
  <si>
    <t>Winter 2031-2032</t>
  </si>
  <si>
    <t>Spring 2032</t>
  </si>
  <si>
    <t>Summer 2032</t>
  </si>
  <si>
    <t>Fall 2032</t>
  </si>
  <si>
    <t>Winter 2032-2033</t>
  </si>
  <si>
    <t>Spring 2033</t>
  </si>
  <si>
    <t>Summer 2033</t>
  </si>
  <si>
    <t>Fall 2033</t>
  </si>
  <si>
    <t>Winter 2033-2034</t>
  </si>
  <si>
    <t>Spring 2034</t>
  </si>
  <si>
    <t>Summer 2034</t>
  </si>
  <si>
    <t>Fall 2034</t>
  </si>
  <si>
    <t>Winter 2034-2035</t>
  </si>
  <si>
    <t>Spring 2035</t>
  </si>
  <si>
    <t>Summer 2035</t>
  </si>
  <si>
    <t>Fall 2035</t>
  </si>
  <si>
    <t>Winter 2035-2036</t>
  </si>
  <si>
    <t>Spring 2036</t>
  </si>
  <si>
    <t>Summer 2036</t>
  </si>
  <si>
    <t>Fall 2036</t>
  </si>
  <si>
    <t>Winter 2036-2037</t>
  </si>
  <si>
    <t>Spring 2037</t>
  </si>
  <si>
    <t>Summer 2037</t>
  </si>
  <si>
    <t>Fall 2037</t>
  </si>
  <si>
    <t>Winter 2037-2038</t>
  </si>
  <si>
    <t>Spring 2038</t>
  </si>
  <si>
    <t>Summer 2038</t>
  </si>
  <si>
    <t>Fall 2038</t>
  </si>
  <si>
    <t>Winter 2038-2039</t>
  </si>
  <si>
    <t>Spring 2039</t>
  </si>
  <si>
    <t>Summer 2039</t>
  </si>
  <si>
    <t>Fall 2039</t>
  </si>
  <si>
    <t>Winter 2039-2040</t>
  </si>
  <si>
    <t>Spring 2040</t>
  </si>
  <si>
    <t>7610.0310 Item E. PART 2: FIRM SALES</t>
  </si>
  <si>
    <t>7610.0310 Item F. PART 1: PARTICIPATION PURCHASES</t>
  </si>
  <si>
    <t>7610.0310 Item F. PART 2: PARTICIPATION SALES</t>
  </si>
  <si>
    <t>7610.0310 Item G. LOAD AND GENERATION CAPACITY</t>
  </si>
  <si>
    <t>Column 9</t>
  </si>
  <si>
    <t>Column 10</t>
  </si>
  <si>
    <t>Column 11</t>
  </si>
  <si>
    <t>Column 12</t>
  </si>
  <si>
    <t>Column 13</t>
  </si>
  <si>
    <t>Column 14</t>
  </si>
  <si>
    <t>Column 15</t>
  </si>
  <si>
    <t>Generation Zonal Resource Credits (ZRCs)</t>
  </si>
  <si>
    <t>Demand Response ZRCs</t>
  </si>
  <si>
    <t>ZRC Purchases</t>
  </si>
  <si>
    <t>ZRC Sales</t>
  </si>
  <si>
    <t>Total ZRCs 
[1 + 2 + 3 - 4]</t>
  </si>
  <si>
    <t>Forecasted Non-Coincident Peak Demand for NSP System</t>
  </si>
  <si>
    <t>Energy Efficiency Adjustment to Base Demand Forecast</t>
  </si>
  <si>
    <t>Adjusted Forecasted Non-Coincident Summer Peak Demand for NSP System 
[6 - 7]</t>
  </si>
  <si>
    <t>Coincidence Factor with MISO Peak Demand</t>
  </si>
  <si>
    <t>Forecasted Demand Coincident with MISO Peak 
[ 8 x 9]</t>
  </si>
  <si>
    <t>Firm Purchases</t>
  </si>
  <si>
    <t>Firm Sales</t>
  </si>
  <si>
    <t>Total  Load Serving Obligation 
[10 - 11 + 12]</t>
  </si>
  <si>
    <t>Capacity Obligation (Column 13 plus the planning reserve margin)</t>
  </si>
  <si>
    <t>Total System Surplus/Deficit 
[5 - 14]</t>
  </si>
  <si>
    <t>7610.0310 Item H. ADDITIONS AND RETIREMENTS</t>
  </si>
  <si>
    <t>ADDITIONS</t>
  </si>
  <si>
    <t>RETIREMENTS</t>
  </si>
  <si>
    <t>Summer = 27, Fall = 56,                  Winter = 93, Spring = 33</t>
  </si>
  <si>
    <t>Summer = 46, Fall = 40,                          Winter = 47, Spring = 37</t>
  </si>
  <si>
    <t>Summer = 724, Fall = 183,              Winter = -332, Spring = 184</t>
  </si>
  <si>
    <t>Summer = 1169, Fall = 1168,                Winter = 534, Spring = 445</t>
  </si>
  <si>
    <t>Summer = 601, Fall = 598,              Winter = 278, Spring = 605</t>
  </si>
  <si>
    <t>Summer = 563, Fall = 623,                      Winter = 655, Spring = 670</t>
  </si>
  <si>
    <t>Summer = 943, Fall = 1061,          Winter = 919, Spring = 1071</t>
  </si>
  <si>
    <t>Summer = 237, Fall = 252,                      Winter = 260, Spring = 263</t>
  </si>
  <si>
    <t>Summer = 1495, Fall = 1599,             Winter = 1706, Spring = 1537</t>
  </si>
  <si>
    <t>Summer = 902, Fall = 748,                      Winter = 1232, Spring = 868</t>
  </si>
  <si>
    <t>Summer = 110, Fall = 148,            Winter = 235, Spring = 160</t>
  </si>
  <si>
    <t>Summer = 1, Fall = 1,                              Winter = 1, Spring = 1</t>
  </si>
  <si>
    <t>Summer = 865, Fall = 779,            Winter = 652, Spring = 692</t>
  </si>
  <si>
    <t>Summer = 1100, Fall = 712,                    Winter = 646, Spring = 509</t>
  </si>
  <si>
    <t>Summer = 100, Fall = 144,              Winter = 232, Spring = 155</t>
  </si>
  <si>
    <t>Summer = 4, Fall = 4,                                Winter = 4, Spring = 4</t>
  </si>
  <si>
    <t>Summer = 1109, Fall = 1171,       Winter = 1107, Spring = 1129</t>
  </si>
  <si>
    <t>Summer = 324, Fall = 294,                         Winter = 252, Spring = 254</t>
  </si>
  <si>
    <t>Summer = 129, Fall = 134,             Winter = 195, Spring = 148</t>
  </si>
  <si>
    <t>Summer = 2, Fall = 4,                                 Winter = 5, Spring = 4</t>
  </si>
  <si>
    <t>Summer = 43, Fall = 58,                  Winter = 93, Spring = 63</t>
  </si>
  <si>
    <t>Summer = 26, Fall = 25,                               Winter = 28, Spring = 24</t>
  </si>
  <si>
    <t>Summer = 6, Fall = 2,                       Winter = 1, Spring = 3</t>
  </si>
  <si>
    <t>Summer = 9, Fall = 10,                               Winter = 9, Spring = 10</t>
  </si>
  <si>
    <t>Summer = 0, Fall = 0,                      Winter = 0, Spring = 0</t>
  </si>
  <si>
    <t>Summer = 38, Fall = 49,                           Winter = 80, Spring = 53</t>
  </si>
  <si>
    <t>Summer = 30, Fall = 28,                           Winter = 25, Spring = 25</t>
  </si>
  <si>
    <t>Summer = 0, Fall = 0,                                   Winter = 0, Spring = 0</t>
  </si>
  <si>
    <t>Summer = 570, Fall = 546,                         Winter = 496, Spring = 466</t>
  </si>
  <si>
    <t>Additions and Retirements are expressed in anticipated Seasonal Accredited Capacity (SAC) values.</t>
  </si>
  <si>
    <t>Note:  Addition year reflects when capacity accreditation is first realized</t>
  </si>
  <si>
    <t>Year of Addition:</t>
  </si>
  <si>
    <t>Summer MW</t>
  </si>
  <si>
    <t>Fall MW</t>
  </si>
  <si>
    <t>Winter MW</t>
  </si>
  <si>
    <t>Spring MW</t>
  </si>
  <si>
    <t>Deuel Harvest Wind (100 MW)</t>
  </si>
  <si>
    <t>Solar - CSG</t>
  </si>
  <si>
    <t>Manitoba Hydro System Power (200 MW)</t>
  </si>
  <si>
    <t>Manitoba Hydro Diversity (350/200 MW)</t>
  </si>
  <si>
    <t>Solar - Sherco Solar 1 (261 MW)</t>
  </si>
  <si>
    <t>Solar - Lake Hallie (5 MW)</t>
  </si>
  <si>
    <t>Solar - CSG (100 MW)</t>
  </si>
  <si>
    <t>Solar - Apple River (100 MW)</t>
  </si>
  <si>
    <t>Solar - Sherco Solar 2 (230 MW)</t>
  </si>
  <si>
    <t>Solar - Sherco Solar 3 (250 MW)</t>
  </si>
  <si>
    <t>Solar - CSG (99 MW)</t>
  </si>
  <si>
    <t>Blue Lake 9-11 RICE (28 MW)</t>
  </si>
  <si>
    <t>Wheaton 8 (210 MW)</t>
  </si>
  <si>
    <t>Wheaton RICE 9-13 (46 MW)</t>
  </si>
  <si>
    <t>Storage - Sherco West (300 MW)</t>
  </si>
  <si>
    <t>Storage - Northstar (80 MW)</t>
  </si>
  <si>
    <t>Storage - Form Energy (10 MW)</t>
  </si>
  <si>
    <t>Storage - ESS 4 Hour (600 MW)</t>
  </si>
  <si>
    <t>Solar - DSES (62 MW)</t>
  </si>
  <si>
    <t>Cannon Falls PPA extension (358 MW)</t>
  </si>
  <si>
    <t>Mankato Energy Center 1 PPA Ext (359 MW)</t>
  </si>
  <si>
    <t>Lyon County CT 439 MW)</t>
  </si>
  <si>
    <t>Anson RICE (28 MW)</t>
  </si>
  <si>
    <t>Lake Wilson Solar (150 MW)</t>
  </si>
  <si>
    <t>Solar - CSG (79 MW)</t>
  </si>
  <si>
    <t>Solar - DSES (188 MW)</t>
  </si>
  <si>
    <t>Wind - Plum Creek (230 MW)</t>
  </si>
  <si>
    <t>Wind (1800 MW)</t>
  </si>
  <si>
    <t>Storage - Plum Creek (150 MW)</t>
  </si>
  <si>
    <t>Storage - Lake Wilson (95 MW)</t>
  </si>
  <si>
    <t>Storage - ESS 4 Hour (60 MW)</t>
  </si>
  <si>
    <t>Solar - CSG (78 MW)</t>
  </si>
  <si>
    <t>Solar - DSES (123 MW)</t>
  </si>
  <si>
    <t>Wind (1000 MW)</t>
  </si>
  <si>
    <t>CT addition (748 MW)</t>
  </si>
  <si>
    <t>Solar - Utility Scale (700 MW)</t>
  </si>
  <si>
    <t>Solar - DSES (209 MW)</t>
  </si>
  <si>
    <t>Solar - CSG (77 MW)</t>
  </si>
  <si>
    <t>Solar - DSES (22 MW)</t>
  </si>
  <si>
    <t>CT addition (374 MW)</t>
  </si>
  <si>
    <t>Solar - CSG (57 MW)</t>
  </si>
  <si>
    <t>Solar - DSES (29 MW)</t>
  </si>
  <si>
    <t>Storage - ESS 4 Hour (780 MW)</t>
  </si>
  <si>
    <t>Wind (400 MW)</t>
  </si>
  <si>
    <t>Solar - Utility Scale (500 MW)</t>
  </si>
  <si>
    <t>Solar - DSES (5 MW)</t>
  </si>
  <si>
    <t>Wind (800 MW UCAP)</t>
  </si>
  <si>
    <t>Solar - CSG (56 MW)</t>
  </si>
  <si>
    <t>Solar - DSES (6 MW)</t>
  </si>
  <si>
    <t>Note:  Retirement year reflects when capacity accreditation is first lost</t>
  </si>
  <si>
    <t>Year of Retirement:</t>
  </si>
  <si>
    <t>Hennepin Co. Energy Recovery Center</t>
  </si>
  <si>
    <t>St. Paul Cogeneration</t>
  </si>
  <si>
    <t>Renewable PPAs</t>
  </si>
  <si>
    <t>Blue Lake 1-4</t>
  </si>
  <si>
    <t>Manitoba Hydro System Power (375/325 MW)</t>
  </si>
  <si>
    <t>Manitoba Hydro System Power (125 MW)</t>
  </si>
  <si>
    <t>Manitoba Hydro Diversity (350 MW)</t>
  </si>
  <si>
    <t>Wheaton 1-4</t>
  </si>
  <si>
    <t>Sherburne County 1</t>
  </si>
  <si>
    <t>MinnDakota Wind PPA</t>
  </si>
  <si>
    <t>LSP Cottage Grove</t>
  </si>
  <si>
    <t>Allen S King</t>
  </si>
  <si>
    <t>Cannon Falls</t>
  </si>
  <si>
    <t>Mankato Energy Center 2</t>
  </si>
  <si>
    <t>Moraine 2 Wind PPA</t>
  </si>
  <si>
    <t>Sherburne County 3</t>
  </si>
  <si>
    <t>French Island 3-4 Gas</t>
  </si>
  <si>
    <t>Inver Hills 1-6</t>
  </si>
  <si>
    <t>Black Dog 5/2</t>
  </si>
  <si>
    <t>Dakota Ridge 3 Wind PPA</t>
  </si>
  <si>
    <t>Fenton Wind PPA</t>
  </si>
  <si>
    <t>Owned Renewable</t>
  </si>
  <si>
    <t>Bayfront</t>
  </si>
  <si>
    <t>Form Energy Sherco Battery</t>
  </si>
  <si>
    <t>Aurora Distributed Solar</t>
  </si>
  <si>
    <t>Odell Wind PPA</t>
  </si>
  <si>
    <t>Deuel Harwest Wind PPA</t>
  </si>
  <si>
    <t>Red Wing 1-2 RDF</t>
  </si>
  <si>
    <t>Wilmarth 1-2 RDF</t>
  </si>
  <si>
    <t>Mankato Energy Center 2 PPA Ext (359 MW)</t>
  </si>
  <si>
    <t>7610.0430 FUEL REQUIREMENTS AND GENERATION BY FUEL TYPE</t>
  </si>
  <si>
    <t>Please use the appropriate code for the fuel type as shown in the list at the bottom of this worksheet tab.</t>
  </si>
  <si>
    <t>FUEL TYPE 1</t>
  </si>
  <si>
    <t>FUEL TYPE 2</t>
  </si>
  <si>
    <t>FUEL TYPE 3</t>
  </si>
  <si>
    <t>FUEL TYPE 4</t>
  </si>
  <si>
    <t>FUEL TYPE 5</t>
  </si>
  <si>
    <t>FUEL TYPE 6</t>
  </si>
  <si>
    <t>FUEL TYPE 7</t>
  </si>
  <si>
    <t>FUEL TYPE 8</t>
  </si>
  <si>
    <t xml:space="preserve">Name of Fuel  </t>
  </si>
  <si>
    <t>Coal</t>
  </si>
  <si>
    <t>NUC</t>
  </si>
  <si>
    <t>REF</t>
  </si>
  <si>
    <t>NG</t>
  </si>
  <si>
    <t>Oil</t>
  </si>
  <si>
    <t>HYD</t>
  </si>
  <si>
    <t>Wind</t>
  </si>
  <si>
    <t>Solar</t>
  </si>
  <si>
    <t xml:space="preserve">Unit of Measure  </t>
  </si>
  <si>
    <t>mmBtu</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</si>
  <si>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</si>
  <si>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</si>
  <si>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</si>
  <si>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t>LIST OF FUEL TYPES</t>
  </si>
  <si>
    <t>BIT - Bituminous Coal</t>
  </si>
  <si>
    <t>LPG - Liquefied Propane Gas</t>
  </si>
  <si>
    <t>HYD - Hydro (Water)</t>
  </si>
  <si>
    <t>COAL - Coal (General)</t>
  </si>
  <si>
    <t>NG - Natural Gas</t>
  </si>
  <si>
    <t>WIND - Wind</t>
  </si>
  <si>
    <t>DIESEL - Diesel</t>
  </si>
  <si>
    <t>NUC - Nuclear</t>
  </si>
  <si>
    <t>WOOD - Wood</t>
  </si>
  <si>
    <t>FO2 - Fuel Oil #2 (Mid-Distillate)</t>
  </si>
  <si>
    <t>REF - Refuse, Bagasse, Peat, Non-wood waste</t>
  </si>
  <si>
    <t>SOLAR - Solar</t>
  </si>
  <si>
    <t>FO6 - Fuel Oil #6 (Residual Fuel Oil)</t>
  </si>
  <si>
    <t>STM - Steam</t>
  </si>
  <si>
    <t>LIG - Lignite</t>
  </si>
  <si>
    <t>SUB - Sub-bituminous coal</t>
  </si>
  <si>
    <t>7610.0500 TRANSMISSION LINES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</si>
  <si>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</si>
  <si>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t>A.</t>
  </si>
  <si>
    <t>a map showing the location of each line;</t>
  </si>
  <si>
    <t>B.</t>
  </si>
  <si>
    <t>the design voltage of each line;</t>
  </si>
  <si>
    <t>C.</t>
  </si>
  <si>
    <t>the size and type of conductor;</t>
  </si>
  <si>
    <t>D.</t>
  </si>
  <si>
    <t xml:space="preserve">the approximate location of d.c. terminals or a.c. substations; and </t>
  </si>
  <si>
    <t>E.</t>
  </si>
  <si>
    <t>the approximate length of each line in Minnesota.</t>
  </si>
  <si>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</si>
  <si>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</si>
  <si>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</si>
  <si>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</si>
  <si>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</si>
  <si>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</si>
  <si>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</si>
  <si>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</si>
  <si>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</si>
  <si>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</si>
  <si>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</si>
  <si>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</si>
  <si>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t>X</t>
  </si>
  <si>
    <t>500 kV</t>
  </si>
  <si>
    <t>3-1192 kcmil</t>
  </si>
  <si>
    <t>ACSR</t>
  </si>
  <si>
    <t>A.C.</t>
  </si>
  <si>
    <t>Forbes - Chisago North</t>
  </si>
  <si>
    <t>61.50</t>
  </si>
  <si>
    <t>ACSS</t>
  </si>
  <si>
    <t>Forbes - Roseau County South</t>
  </si>
  <si>
    <t>193.30</t>
  </si>
  <si>
    <t>Riel(Manitoba Hyd) - Roseau Co N</t>
  </si>
  <si>
    <t>10.50</t>
  </si>
  <si>
    <t>345 kV</t>
  </si>
  <si>
    <t>2-795, 2-954 kcmil</t>
  </si>
  <si>
    <t>A.S. King - Chisago County</t>
  </si>
  <si>
    <t>38.0</t>
  </si>
  <si>
    <t>2-795 kcmil</t>
  </si>
  <si>
    <t>A.S. King - Eau Claire</t>
  </si>
  <si>
    <t>19.60</t>
  </si>
  <si>
    <t>A.S. King - Kohlman Lake</t>
  </si>
  <si>
    <t>12.70</t>
  </si>
  <si>
    <t>A.S. King - Red Rock</t>
  </si>
  <si>
    <t>25.40</t>
  </si>
  <si>
    <t>Adams - Pleasant Valley</t>
  </si>
  <si>
    <t>16.90</t>
  </si>
  <si>
    <t>2-954 kcmil</t>
  </si>
  <si>
    <t>ACSS/TW</t>
  </si>
  <si>
    <t>North Rochester - Briggs Road</t>
  </si>
  <si>
    <t>42.37</t>
  </si>
  <si>
    <t>Bison - Alexandria Switching Stat.</t>
  </si>
  <si>
    <t>101.21</t>
  </si>
  <si>
    <t>2-795, 2312 kcmil</t>
  </si>
  <si>
    <t>Blue Lake - Eden Prairie</t>
  </si>
  <si>
    <t>5.50</t>
  </si>
  <si>
    <t>Blue Lake - Parkers Lake</t>
  </si>
  <si>
    <t>14.90</t>
  </si>
  <si>
    <t>ACSR, ACSS</t>
  </si>
  <si>
    <t>Blue Lake - Scott County</t>
  </si>
  <si>
    <t>8.16</t>
  </si>
  <si>
    <t>Briggs Road - North Rochester</t>
  </si>
  <si>
    <t>43.54</t>
  </si>
  <si>
    <t>Brookings Co - Steep Bank Lake</t>
  </si>
  <si>
    <t>8.73</t>
  </si>
  <si>
    <t>Bunker Lake (GRE) - Coon Creek</t>
  </si>
  <si>
    <t>6.60</t>
  </si>
  <si>
    <t>Byron - North Rochester</t>
  </si>
  <si>
    <t>13.64</t>
  </si>
  <si>
    <t>Byron - Pleasant Valley</t>
  </si>
  <si>
    <t>16.30</t>
  </si>
  <si>
    <t>Chisago Co - Kohlman Lake</t>
  </si>
  <si>
    <t>36.75</t>
  </si>
  <si>
    <t>Coon Creek - Kohlman Lake</t>
  </si>
  <si>
    <t>19.94</t>
  </si>
  <si>
    <t>Coon Creek - Sherburne Co (1)</t>
  </si>
  <si>
    <t>33.10</t>
  </si>
  <si>
    <t>Coon Creek - Sherburne Co (3)</t>
  </si>
  <si>
    <t>43.49</t>
  </si>
  <si>
    <t>Coon Creek - Terminal</t>
  </si>
  <si>
    <t>13.70</t>
  </si>
  <si>
    <t>Crandal - Fieldon South</t>
  </si>
  <si>
    <t>23.27</t>
  </si>
  <si>
    <t>Crandal - Lakefield Gen SW</t>
  </si>
  <si>
    <t>2.20</t>
  </si>
  <si>
    <t>Dickinson (GRE) - Parkers Lake</t>
  </si>
  <si>
    <t>9.72</t>
  </si>
  <si>
    <t>Eden Prairie - Parkers Lake</t>
  </si>
  <si>
    <t>9.50</t>
  </si>
  <si>
    <t>Elm Creek - Monticello</t>
  </si>
  <si>
    <t>26.1</t>
  </si>
  <si>
    <t>Elm Creek - Parkers Lake</t>
  </si>
  <si>
    <t>11.01</t>
  </si>
  <si>
    <t>Fieldon North - Wilmarth</t>
  </si>
  <si>
    <t>29.16</t>
  </si>
  <si>
    <t>2-954, 2-795 kcmil</t>
  </si>
  <si>
    <t>Hampton Corners - Blue Lake</t>
  </si>
  <si>
    <t>ACSS TW</t>
  </si>
  <si>
    <t>Hampton Corners - Chub Lake (GRE)</t>
  </si>
  <si>
    <t>18.40</t>
  </si>
  <si>
    <t>2-397.5 kcmil</t>
  </si>
  <si>
    <t>TACSR/VR2</t>
  </si>
  <si>
    <t>Hampton Corners - North Rochester</t>
  </si>
  <si>
    <t>37.30</t>
  </si>
  <si>
    <t>Hampton Corners - Prairie Island</t>
  </si>
  <si>
    <t>Hawks Nest - Lyon Co</t>
  </si>
  <si>
    <t>30.50</t>
  </si>
  <si>
    <t>Helena - Cedar Mountain (GRE) (1)</t>
  </si>
  <si>
    <t>72.40</t>
  </si>
  <si>
    <t>Helena - Cedar Mountain (GRE) (2)</t>
  </si>
  <si>
    <t>73.40</t>
  </si>
  <si>
    <t>Helena - Chub Lake (GRE)</t>
  </si>
  <si>
    <t>20.80</t>
  </si>
  <si>
    <t>Helena - Sheas Lake</t>
  </si>
  <si>
    <t>7.50</t>
  </si>
  <si>
    <t>Inver Hills - Blue Lake</t>
  </si>
  <si>
    <t>22.40</t>
  </si>
  <si>
    <t>Kohlman Lake - Terminal</t>
  </si>
  <si>
    <t>10.14</t>
  </si>
  <si>
    <t>Lakefield Jct - Lakefield Gen SW</t>
  </si>
  <si>
    <t>18.62</t>
  </si>
  <si>
    <t>2-954, 2-397 kcmil</t>
  </si>
  <si>
    <t>ACSS/TW, TACSR/TP</t>
  </si>
  <si>
    <t>Lakefield Jct - Nobles County</t>
  </si>
  <si>
    <t>35.81</t>
  </si>
  <si>
    <t>Lyon Co - Cedar Mountain (GRE) (1)</t>
  </si>
  <si>
    <t>50.40</t>
  </si>
  <si>
    <t>Lyon Co - Cedar Mountain (GRE) (2)</t>
  </si>
  <si>
    <t>50.80</t>
  </si>
  <si>
    <t>Lyon Co - Hazel Creek</t>
  </si>
  <si>
    <t>24.20</t>
  </si>
  <si>
    <t>Mankato Energy Center - Wilmart</t>
  </si>
  <si>
    <t>0.22</t>
  </si>
  <si>
    <t>Monticello - Sherburne Co</t>
  </si>
  <si>
    <t>5.80</t>
  </si>
  <si>
    <t>Nobles County - Split Rock</t>
  </si>
  <si>
    <t>42.57</t>
  </si>
  <si>
    <t>North Rochester - Prairie Island</t>
  </si>
  <si>
    <t>27.20</t>
  </si>
  <si>
    <t>Prairie Island - Red Rock (1)</t>
  </si>
  <si>
    <t>32.20</t>
  </si>
  <si>
    <t>Prairie Island - Red Rock (2)</t>
  </si>
  <si>
    <t>31.99</t>
  </si>
  <si>
    <t>Quarry - Monticello</t>
  </si>
  <si>
    <t>28.80</t>
  </si>
  <si>
    <t>Quarry - Riverview Road (GRE)</t>
  </si>
  <si>
    <t>35.10</t>
  </si>
  <si>
    <t>Red Rock - Inver Hills</t>
  </si>
  <si>
    <t>8.60</t>
  </si>
  <si>
    <t>Scott County - Helena</t>
  </si>
  <si>
    <t>17.17</t>
  </si>
  <si>
    <t>Sheas Lake - Wilmarth</t>
  </si>
  <si>
    <t>24.75</t>
  </si>
  <si>
    <t>Sherburne Co - Bunker Lake (GRE)</t>
  </si>
  <si>
    <t>36.56</t>
  </si>
  <si>
    <t>Steep Bank Lake - Hawks Nest</t>
  </si>
  <si>
    <t>9.90</t>
  </si>
  <si>
    <t>230 kV</t>
  </si>
  <si>
    <t>795, 183 kcmil</t>
  </si>
  <si>
    <t>ACSR, ACCR</t>
  </si>
  <si>
    <t>Auduban (OTP) - Hubbard</t>
  </si>
  <si>
    <t>38.56</t>
  </si>
  <si>
    <t>795 kcmil</t>
  </si>
  <si>
    <t>Blue Lake - McLeod (GRE)</t>
  </si>
  <si>
    <t>44.60</t>
  </si>
  <si>
    <t>Boswell (MP) - Zemple (MP)</t>
  </si>
  <si>
    <t>7.15</t>
  </si>
  <si>
    <t>Cass Lake (OTP) - Wilton (MPC)</t>
  </si>
  <si>
    <t>19.37</t>
  </si>
  <si>
    <t>Granite Falls (WAPA) - Minn Valley Tap</t>
  </si>
  <si>
    <t>2.50</t>
  </si>
  <si>
    <t>McLeod (GRE) - Panther (GRE)</t>
  </si>
  <si>
    <t>28.50</t>
  </si>
  <si>
    <t>Minn Valley - Hazel Creek</t>
  </si>
  <si>
    <t>4.60</t>
  </si>
  <si>
    <t>Minn Valley - Minn Valley Tap</t>
  </si>
  <si>
    <t>0.20</t>
  </si>
  <si>
    <t>Minn Valley Tap - Panther (GRE)</t>
  </si>
  <si>
    <t>30.20</t>
  </si>
  <si>
    <t>Paynesville Tran - Willmar</t>
  </si>
  <si>
    <t>29.87</t>
  </si>
  <si>
    <t>795, 1272 kcmil</t>
  </si>
  <si>
    <t>Red Rock - Rush City (GRE)</t>
  </si>
  <si>
    <t>59.63</t>
  </si>
  <si>
    <t>Rock Creek - Bear Creek (GRE)</t>
  </si>
  <si>
    <t>12.0</t>
  </si>
  <si>
    <t>Rock Creek - Rush City (GRE)</t>
  </si>
  <si>
    <t>8.30</t>
  </si>
  <si>
    <t>Zemple (MP) - Cass Lake (OTP)</t>
  </si>
  <si>
    <t>44.16</t>
  </si>
  <si>
    <t>2-556 kcmil</t>
  </si>
  <si>
    <t>ACSR/T2</t>
  </si>
  <si>
    <t>Huntley - Wilmarth</t>
  </si>
  <si>
    <t>52.04</t>
  </si>
  <si>
    <t>2-636 kcmil</t>
  </si>
  <si>
    <t>ACSR/TP</t>
  </si>
  <si>
    <t>Brookings County - Lyon County (2)</t>
  </si>
  <si>
    <t>Hampton - Helena (2)</t>
  </si>
  <si>
    <t>2025</t>
  </si>
  <si>
    <t>38.98</t>
  </si>
  <si>
    <t>Big Oaks - Riverview (GRE) - Alexandria</t>
  </si>
  <si>
    <t>2030</t>
  </si>
  <si>
    <t>95</t>
  </si>
  <si>
    <t>Wilmarth - North Rochester</t>
  </si>
  <si>
    <t>2029</t>
  </si>
  <si>
    <t>72</t>
  </si>
  <si>
    <t>North Rochester - Tremval</t>
  </si>
  <si>
    <t>44</t>
  </si>
  <si>
    <t>Sherburne Co Gen Tie</t>
  </si>
  <si>
    <t>2028</t>
  </si>
  <si>
    <t>160</t>
  </si>
  <si>
    <t>Bison - Alexandria (MRES)</t>
  </si>
  <si>
    <t>2032</t>
  </si>
  <si>
    <t>136</t>
  </si>
  <si>
    <t>Bison-Hankinson (OTP)</t>
  </si>
  <si>
    <t>2034</t>
  </si>
  <si>
    <t>40</t>
  </si>
  <si>
    <t>Lyon Co-Lakefield Jct (ITC)</t>
  </si>
  <si>
    <t>65</t>
  </si>
  <si>
    <t>Pleasant Valley (GRE)-North Rochester</t>
  </si>
  <si>
    <t>31</t>
  </si>
  <si>
    <t>North Rochester-Hampton (2)</t>
  </si>
  <si>
    <t>38</t>
  </si>
  <si>
    <t>765 kV</t>
  </si>
  <si>
    <t>Big Stone (OTP)-Brookings</t>
  </si>
  <si>
    <t>Brookings-Lakeifeld Jct (ITC)</t>
  </si>
  <si>
    <t>103</t>
  </si>
  <si>
    <t>North Rochester-Mississippi River</t>
  </si>
  <si>
    <t>139</t>
  </si>
  <si>
    <t>Rows 102-105 do not indicate size of conductor or type of conductor as they are unknown at this time while standards are still being developed.</t>
  </si>
  <si>
    <t>7610.0600, item A. 24 - HOUR PEAK DAY DEMAND</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</si>
  <si>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</si>
  <si>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</si>
  <si>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</si>
  <si>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2.  the 24-hour period during the winter season when the megawatt demand on the system was the greatest.</t>
  </si>
  <si>
    <t>DATE OF PEAK DAY DEMAND</t>
  </si>
  <si>
    <t>&lt;= ENTER DATES</t>
  </si>
  <si>
    <t>TIME
OF DAY</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</si>
  <si>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</si>
  <si>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</si>
  <si>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</si>
  <si>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</si>
  <si>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</si>
  <si>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</si>
  <si>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</si>
  <si>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</si>
  <si>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</si>
  <si>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</si>
  <si>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</si>
  <si>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</si>
  <si>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</si>
  <si>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</si>
  <si>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</si>
  <si>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</si>
  <si>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</si>
  <si>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</si>
  <si>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</si>
  <si>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</si>
  <si>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</si>
  <si>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</si>
  <si>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</si>
  <si>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</si>
  <si>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</si>
  <si>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</si>
  <si>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r>
      <t xml:space="preserve">REMEMBER TO </t>
    </r>
    <r>
      <rPr>
        <b/>
        <sz val="13"/>
        <color rgb="FFFF0000"/>
        <rFont val="Arial"/>
        <family val="2"/>
      </rPr>
      <t>SEND/UPLOAD</t>
    </r>
    <r>
      <rPr>
        <b/>
        <sz val="13"/>
        <rFont val="Arial"/>
        <family val="2"/>
      </rPr>
      <t xml:space="preserve"> THE FOLLOWING ATTACHMENTS:</t>
    </r>
  </si>
  <si>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</si>
  <si>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&lt; = &lt; = &lt;</t>
  </si>
  <si>
    <t>NOTE &lt; = &lt;</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</si>
  <si>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</si>
  <si>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t>When submitting this workbook and attachments, please following the file naming format of:</t>
  </si>
  <si>
    <r>
      <t>ELEC_</t>
    </r>
    <r>
      <rPr>
        <sz val="11"/>
        <color rgb="FFFF0000"/>
        <rFont val="Arial"/>
        <family val="2"/>
      </rPr>
      <t>###</t>
    </r>
    <r>
      <rPr>
        <sz val="11"/>
        <rFont val="Arial"/>
        <family val="2"/>
      </rPr>
      <t>_2024 Forecast Report (this workbook)</t>
    </r>
  </si>
  <si>
    <r>
      <t>ELEC_</t>
    </r>
    <r>
      <rPr>
        <sz val="11"/>
        <color rgb="FFFF0000"/>
        <rFont val="Arial"/>
        <family val="2"/>
      </rPr>
      <t>###</t>
    </r>
    <r>
      <rPr>
        <sz val="11"/>
        <rFont val="Arial"/>
        <family val="2"/>
      </rPr>
      <t>_2024 TL Map</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</si>
  <si>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</si>
  <si>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ANNUAL REPORT (Continued)</t>
  </si>
  <si>
    <t>POWER PLANT AND GENERATING UNIT DATA REPORT: 2003</t>
  </si>
  <si>
    <t>INSTRUCTIONS:</t>
  </si>
  <si>
    <t>Complete one worksheet for each power plant</t>
  </si>
  <si>
    <t>Scroll down below the data entry tables to see the ALLOWABLE CODES to be used for Unit Status, Unit Type, Energy Source, Fuel Type, and Unit of Measure fields</t>
  </si>
  <si>
    <t>Scroll down below the ALLOWABLE CODES to see DEFINITIONS for Capacity Factor, Operating Factor and Forced Outage Rate.</t>
  </si>
  <si>
    <t>A. PLANT DATA</t>
  </si>
  <si>
    <t>PLANT NAME</t>
  </si>
  <si>
    <t>PLANT ID</t>
  </si>
  <si>
    <t>(leave this cell blank)</t>
  </si>
  <si>
    <t>NUMBER OF UNITS</t>
  </si>
  <si>
    <t>COUNTY</t>
  </si>
  <si>
    <t>CONTACT PERSON</t>
  </si>
  <si>
    <t>B. INDIVIDUAL GENERATING UNIT DATA</t>
  </si>
  <si>
    <t>Unit ID #</t>
  </si>
  <si>
    <t>Unit Status *</t>
  </si>
  <si>
    <t>Unit Type **</t>
  </si>
  <si>
    <t>Year Installed</t>
  </si>
  <si>
    <t>Energy Source ***</t>
  </si>
  <si>
    <t>Net Generation
(mwh)</t>
  </si>
  <si>
    <t>Comments</t>
  </si>
  <si>
    <t>C. UNIT CAPABILITY DATA</t>
  </si>
  <si>
    <t>CAPACITY (MEGAWATTS)</t>
  </si>
  <si>
    <t>Summer</t>
  </si>
  <si>
    <t>Winter</t>
  </si>
  <si>
    <t>Capacity Factor
(%)</t>
  </si>
  <si>
    <t>Operating Factor
(%)</t>
  </si>
  <si>
    <t>Forced Outage Rate
(%)</t>
  </si>
  <si>
    <t>D. UNIT FUEL USED</t>
  </si>
  <si>
    <t>PRIMARY FUEL USE</t>
  </si>
  <si>
    <t>SECONDARY FUEL USE</t>
  </si>
  <si>
    <t>Fuel Type ***</t>
  </si>
  <si>
    <t>Quantity</t>
  </si>
  <si>
    <t>Unit of Measure ****</t>
  </si>
  <si>
    <t>BTU Content
(for coal only)</t>
  </si>
  <si>
    <t>Fuel Type</t>
  </si>
  <si>
    <t>ALLOWABLE CODES</t>
  </si>
  <si>
    <t>Cell Heading</t>
  </si>
  <si>
    <t>Code Definition</t>
  </si>
  <si>
    <t>* Unit Status</t>
  </si>
  <si>
    <t>USE</t>
  </si>
  <si>
    <t>In-use</t>
  </si>
  <si>
    <t>** Unit Type</t>
  </si>
  <si>
    <t>CS</t>
  </si>
  <si>
    <t>Combined Cycle</t>
  </si>
  <si>
    <t>STB</t>
  </si>
  <si>
    <t>Stand-by</t>
  </si>
  <si>
    <t>IC</t>
  </si>
  <si>
    <t>Internal Combustion (Diesel)</t>
  </si>
  <si>
    <t>RET</t>
  </si>
  <si>
    <t>Retired</t>
  </si>
  <si>
    <t>GT</t>
  </si>
  <si>
    <t>Combustion (Gas) Turbine</t>
  </si>
  <si>
    <t>FUT</t>
  </si>
  <si>
    <t>Future</t>
  </si>
  <si>
    <t>HC</t>
  </si>
  <si>
    <t>Hydro</t>
  </si>
  <si>
    <t>Other - provide description</t>
  </si>
  <si>
    <t>ST</t>
  </si>
  <si>
    <t>Steam Turbine (Boiler)</t>
  </si>
  <si>
    <t>NC</t>
  </si>
  <si>
    <t>Nuclear</t>
  </si>
  <si>
    <t>*** Energy Source &amp;</t>
  </si>
  <si>
    <t>BIT</t>
  </si>
  <si>
    <t>Bituminous Coal</t>
  </si>
  <si>
    <t>WI</t>
  </si>
  <si>
    <t>COAL</t>
  </si>
  <si>
    <t>Coal (general)</t>
  </si>
  <si>
    <t>DIESEL</t>
  </si>
  <si>
    <t>Diesel</t>
  </si>
  <si>
    <t>FO2</t>
  </si>
  <si>
    <t>Fuel Oil #2 (Mid Distillate)</t>
  </si>
  <si>
    <t>**** Unit of Measure</t>
  </si>
  <si>
    <t>GAL</t>
  </si>
  <si>
    <t>Gallons</t>
  </si>
  <si>
    <t>FO6</t>
  </si>
  <si>
    <t>Fuel Oil #6 (Residual Fuel Oil)</t>
  </si>
  <si>
    <t>MCF</t>
  </si>
  <si>
    <t>Thousand cubic feet</t>
  </si>
  <si>
    <t>LIG</t>
  </si>
  <si>
    <t>Lignite</t>
  </si>
  <si>
    <t>MMCF</t>
  </si>
  <si>
    <t>Million cubic feet</t>
  </si>
  <si>
    <t>LPG</t>
  </si>
  <si>
    <t>Liquefied Propane Gas</t>
  </si>
  <si>
    <t>TONS</t>
  </si>
  <si>
    <t>Tons</t>
  </si>
  <si>
    <t>Natural Gas</t>
  </si>
  <si>
    <t>BBL</t>
  </si>
  <si>
    <t>Barrels</t>
  </si>
  <si>
    <t>THERMS</t>
  </si>
  <si>
    <t>Therms</t>
  </si>
  <si>
    <t>Refuse, Bagasse, Peat, Non-wood waste</t>
  </si>
  <si>
    <t>STM</t>
  </si>
  <si>
    <t>Steam</t>
  </si>
  <si>
    <t>SUB</t>
  </si>
  <si>
    <t>Sub-Bituminous Coal</t>
  </si>
  <si>
    <t>Hydro (Water)</t>
  </si>
  <si>
    <t>WIND</t>
  </si>
  <si>
    <t>WOOD</t>
  </si>
  <si>
    <t>Wood</t>
  </si>
  <si>
    <t>SOLAR</t>
  </si>
  <si>
    <t>DEFINITIONS</t>
  </si>
  <si>
    <t>Forced Outage Rate =</t>
  </si>
  <si>
    <t>Hours Unit Failed to be Available  X 100</t>
  </si>
  <si>
    <t>Note: Failure of a unit to be available does not include down time for scheduled maintenance.</t>
  </si>
  <si>
    <t>(percentage)</t>
  </si>
  <si>
    <t>Hours Unit Called Upon to Produce</t>
  </si>
  <si>
    <t>Operating Availability =</t>
  </si>
  <si>
    <t>100 - Maintenance percentage - Forced Outage percentage</t>
  </si>
  <si>
    <t>Note: Maintenance percentage is the number of hours of scheduled maintenance divided by 8,760.</t>
  </si>
  <si>
    <t>Capacity Factor =</t>
  </si>
  <si>
    <t xml:space="preserve">            Total Annual MWH of Production  X  100            </t>
  </si>
  <si>
    <t>Accredited Capacity Rating (MW) of the Unit  X  8,760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</si>
</sst>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0"/>
    <numFmt numFmtId="166" formatCode="0."/>
    <numFmt numFmtId="167" formatCode="m/d/yy;@"/>
    <numFmt numFmtId="168" formatCode="#,##0.000"/>
    <numFmt numFmtId="169" formatCode="#,##0.00000"/>
    <numFmt numFmtId="170" formatCode="#,##0.0"/>
    <numFmt numFmtId="171" formatCode="_(* #,##0_);_(* \(#,##0\);_(* &quot;-&quot;??_);_(@_)"/>
  </numFmts>
  <fonts count="31" x14ac:knownFonts="1">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2"/>
      <name val="Arial"/>
      <family val="2"/>
    </font>
    <font>
      <b/>
      <sz val="12"/>
      <name val="Arial"/>
      <family val="2"/>
    </font>
    <font>
      <u/>
      <sz val="10"/>
      <color indexed="12"/>
      <name val="Arial"/>
      <family val="2"/>
    </font>
    <font>
      <sz val="11"/>
      <name val="Arial"/>
      <family val="2"/>
    </font>
    <font>
      <sz val="10"/>
      <name val="Times New Roman"/>
      <family val="1"/>
    </font>
    <font>
      <b/>
      <sz val="10"/>
      <name val="Times New Roman"/>
      <family val="1"/>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i/>
      <sz val="8"/>
      <name val="Arial"/>
      <family val="2"/>
    </font>
    <font>
      <b/>
      <sz val="9"/>
      <color indexed="81"/>
      <name val="Tahoma"/>
      <family val="2"/>
    </font>
    <font>
      <sz val="9"/>
      <color indexed="81"/>
      <name val="Tahoma"/>
      <family val="2"/>
    </font>
    <font>
      <sz val="10"/>
      <color rgb="FF000000"/>
      <name val="Arial"/>
      <family val="2"/>
    </font>
  </fonts>
  <fills count="15">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rgb="FFFF00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407">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2" fillId="0" borderId="0" xfId="0" applyFont="1" applyAlignment="1">
      <alignment horizontal="centerContinuous"/>
    </xf>
    <xf numFmtId="0" fontId="3" fillId="0" borderId="4" xfId="0" applyFont="1" applyBorder="1" applyAlignment="1">
      <alignment horizontal="center"/>
    </xf>
    <xf numFmtId="1" fontId="0" fillId="5" borderId="8" xfId="0" applyNumberFormat="1" applyFill="1" applyBorder="1" applyAlignment="1">
      <alignment horizontal="center"/>
    </xf>
    <xf numFmtId="0" fontId="9" fillId="0" borderId="0" xfId="0" applyFont="1"/>
    <xf numFmtId="0" fontId="9" fillId="2" borderId="0" xfId="0" applyFont="1" applyFill="1"/>
    <xf numFmtId="0" fontId="9" fillId="6" borderId="0" xfId="0" applyFont="1" applyFill="1"/>
    <xf numFmtId="0" fontId="9" fillId="5" borderId="0" xfId="0" applyFont="1" applyFill="1"/>
    <xf numFmtId="1" fontId="0" fillId="5" borderId="3" xfId="0" applyNumberFormat="1" applyFill="1" applyBorder="1" applyAlignment="1">
      <alignment horizontal="center"/>
    </xf>
    <xf numFmtId="0" fontId="10" fillId="0" borderId="0" xfId="0" applyFont="1"/>
    <xf numFmtId="0" fontId="1" fillId="0" borderId="0" xfId="0" applyFont="1"/>
    <xf numFmtId="0" fontId="9" fillId="7" borderId="0" xfId="0" applyFont="1" applyFill="1"/>
    <xf numFmtId="0" fontId="15" fillId="0" borderId="0" xfId="1" applyFont="1" applyAlignment="1" applyProtection="1"/>
    <xf numFmtId="0" fontId="3" fillId="0" borderId="0" xfId="0" applyFont="1" applyAlignment="1">
      <alignment horizontal="left"/>
    </xf>
    <xf numFmtId="0" fontId="1" fillId="0" borderId="3" xfId="0" applyFont="1" applyBorder="1"/>
    <xf numFmtId="0" fontId="20"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12" fillId="0" borderId="0" xfId="2" applyFont="1"/>
    <xf numFmtId="0" fontId="12" fillId="0" borderId="6" xfId="2" applyFont="1" applyBorder="1" applyAlignment="1">
      <alignment wrapText="1"/>
    </xf>
    <xf numFmtId="0" fontId="22" fillId="8" borderId="7" xfId="2" applyFont="1" applyFill="1" applyBorder="1"/>
    <xf numFmtId="0" fontId="24" fillId="13" borderId="13" xfId="2" applyFont="1" applyFill="1" applyBorder="1"/>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14" fontId="0" fillId="12" borderId="3" xfId="0" applyNumberFormat="1" applyFill="1" applyBorder="1"/>
    <xf numFmtId="0" fontId="1" fillId="2" borderId="2" xfId="0" applyFont="1" applyFill="1" applyBorder="1" applyAlignment="1">
      <alignment horizontal="left"/>
    </xf>
    <xf numFmtId="0" fontId="12" fillId="2" borderId="15" xfId="2" applyFont="1" applyFill="1" applyBorder="1" applyAlignment="1">
      <alignment horizontal="center" vertical="top"/>
    </xf>
    <xf numFmtId="0" fontId="12"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3" fillId="0" borderId="0" xfId="2" applyFont="1"/>
    <xf numFmtId="0" fontId="21" fillId="0" borderId="0" xfId="0" applyFont="1" applyAlignment="1">
      <alignment horizontal="right"/>
    </xf>
    <xf numFmtId="1" fontId="1" fillId="5" borderId="3" xfId="0" applyNumberFormat="1" applyFont="1" applyFill="1" applyBorder="1" applyAlignment="1">
      <alignment horizontal="center"/>
    </xf>
    <xf numFmtId="0" fontId="0" fillId="8" borderId="8" xfId="0" applyFill="1" applyBorder="1" applyAlignment="1" applyProtection="1">
      <alignment horizontal="left" vertical="center"/>
      <protection locked="0"/>
    </xf>
    <xf numFmtId="0" fontId="0" fillId="8" borderId="13" xfId="0" applyFill="1" applyBorder="1" applyAlignment="1" applyProtection="1">
      <alignment horizontal="left" vertical="center"/>
      <protection locked="0"/>
    </xf>
    <xf numFmtId="1" fontId="0" fillId="8" borderId="13" xfId="0" applyNumberFormat="1" applyFill="1" applyBorder="1" applyAlignment="1" applyProtection="1">
      <alignment horizontal="left" vertical="center"/>
      <protection locked="0"/>
    </xf>
    <xf numFmtId="0" fontId="11" fillId="8" borderId="13" xfId="1" applyFill="1" applyBorder="1" applyAlignment="1" applyProtection="1">
      <alignment horizontal="left" vertical="center"/>
      <protection locked="0"/>
    </xf>
    <xf numFmtId="14" fontId="0" fillId="8" borderId="13" xfId="0" applyNumberFormat="1" applyFill="1" applyBorder="1" applyAlignment="1" applyProtection="1">
      <alignment horizontal="left" vertical="center"/>
      <protection locked="0"/>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0" fontId="9" fillId="9" borderId="0" xfId="0" applyFont="1" applyFill="1"/>
    <xf numFmtId="0" fontId="7" fillId="0" borderId="0" xfId="2" applyFont="1"/>
    <xf numFmtId="0" fontId="1" fillId="0" borderId="0" xfId="2"/>
    <xf numFmtId="0" fontId="21" fillId="0" borderId="0" xfId="2" applyFont="1" applyAlignment="1">
      <alignment horizontal="right"/>
    </xf>
    <xf numFmtId="0" fontId="3" fillId="9" borderId="0" xfId="2" applyFont="1" applyFill="1"/>
    <xf numFmtId="0" fontId="1" fillId="9" borderId="0" xfId="2" applyFill="1"/>
    <xf numFmtId="0" fontId="1" fillId="7" borderId="0" xfId="2" applyFill="1"/>
    <xf numFmtId="0" fontId="1" fillId="10" borderId="0" xfId="2" applyFill="1"/>
    <xf numFmtId="0" fontId="1" fillId="2" borderId="15" xfId="2" applyFill="1" applyBorder="1" applyAlignment="1">
      <alignment horizontal="center" vertical="center"/>
    </xf>
    <xf numFmtId="0" fontId="1" fillId="2" borderId="17" xfId="2" applyFill="1" applyBorder="1" applyAlignment="1">
      <alignment vertical="center"/>
    </xf>
    <xf numFmtId="3" fontId="1" fillId="6" borderId="20" xfId="2" applyNumberFormat="1" applyFill="1" applyBorder="1" applyAlignment="1" applyProtection="1">
      <alignment horizontal="right" vertical="center" indent="1"/>
      <protection locked="0"/>
    </xf>
    <xf numFmtId="0" fontId="1" fillId="6" borderId="21" xfId="2" applyFill="1" applyBorder="1" applyAlignment="1" applyProtection="1">
      <alignment horizontal="right" vertical="center" indent="1"/>
      <protection locked="0"/>
    </xf>
    <xf numFmtId="0" fontId="1" fillId="2" borderId="32" xfId="2" applyFill="1" applyBorder="1" applyAlignment="1">
      <alignment vertical="center"/>
    </xf>
    <xf numFmtId="0" fontId="1" fillId="2" borderId="18" xfId="2" applyFill="1" applyBorder="1" applyAlignment="1">
      <alignment vertical="center"/>
    </xf>
    <xf numFmtId="3" fontId="1" fillId="6" borderId="22" xfId="2" applyNumberFormat="1" applyFill="1" applyBorder="1" applyAlignment="1" applyProtection="1">
      <alignment horizontal="right" vertical="center" indent="1"/>
      <protection locked="0"/>
    </xf>
    <xf numFmtId="0" fontId="1" fillId="6" borderId="23" xfId="2" applyFill="1" applyBorder="1" applyAlignment="1" applyProtection="1">
      <alignment horizontal="right" vertical="center" indent="1"/>
      <protection locked="0"/>
    </xf>
    <xf numFmtId="0" fontId="1" fillId="2" borderId="15" xfId="2" applyFill="1" applyBorder="1" applyAlignment="1">
      <alignment horizontal="center" vertical="center" wrapText="1"/>
    </xf>
    <xf numFmtId="0" fontId="1" fillId="2" borderId="1" xfId="2" applyFill="1" applyBorder="1"/>
    <xf numFmtId="0" fontId="1" fillId="2" borderId="2" xfId="2" applyFill="1" applyBorder="1"/>
    <xf numFmtId="0" fontId="1" fillId="2" borderId="3" xfId="2" applyFill="1" applyBorder="1"/>
    <xf numFmtId="3" fontId="1" fillId="6" borderId="23" xfId="2" applyNumberFormat="1" applyFill="1" applyBorder="1" applyAlignment="1" applyProtection="1">
      <alignment horizontal="right" vertical="center" indent="1"/>
      <protection locked="0"/>
    </xf>
    <xf numFmtId="0" fontId="1" fillId="0" borderId="0" xfId="2" applyAlignment="1">
      <alignment horizontal="center"/>
    </xf>
    <xf numFmtId="0" fontId="1" fillId="9" borderId="0" xfId="2" applyFill="1" applyAlignment="1">
      <alignment horizontal="center"/>
    </xf>
    <xf numFmtId="0" fontId="1" fillId="2" borderId="12" xfId="2" applyFill="1" applyBorder="1" applyAlignment="1">
      <alignment horizontal="center"/>
    </xf>
    <xf numFmtId="0" fontId="3" fillId="0" borderId="0" xfId="2" applyFont="1" applyAlignment="1">
      <alignment vertical="center"/>
    </xf>
    <xf numFmtId="0" fontId="3" fillId="0" borderId="7" xfId="2" applyFont="1" applyBorder="1" applyAlignment="1">
      <alignment vertical="center"/>
    </xf>
    <xf numFmtId="0" fontId="8" fillId="12" borderId="12" xfId="2" applyFont="1" applyFill="1" applyBorder="1" applyAlignment="1">
      <alignment horizontal="center" wrapText="1"/>
    </xf>
    <xf numFmtId="0" fontId="8" fillId="2" borderId="12" xfId="2" applyFont="1" applyFill="1" applyBorder="1" applyAlignment="1">
      <alignment horizontal="center" wrapText="1"/>
    </xf>
    <xf numFmtId="0" fontId="3" fillId="0" borderId="0" xfId="2" applyFont="1" applyAlignment="1">
      <alignment horizontal="right" vertical="center"/>
    </xf>
    <xf numFmtId="0" fontId="3" fillId="0" borderId="7" xfId="2" applyFont="1" applyBorder="1" applyAlignment="1">
      <alignment horizontal="right" vertical="center"/>
    </xf>
    <xf numFmtId="3" fontId="3" fillId="0" borderId="0" xfId="2" applyNumberFormat="1" applyFont="1"/>
    <xf numFmtId="0" fontId="8" fillId="0" borderId="39" xfId="2" applyFont="1" applyBorder="1" applyAlignment="1">
      <alignment horizontal="center" wrapText="1"/>
    </xf>
    <xf numFmtId="0" fontId="8" fillId="0" borderId="36" xfId="2" applyFont="1" applyBorder="1" applyAlignment="1">
      <alignment horizontal="center" wrapText="1"/>
    </xf>
    <xf numFmtId="0" fontId="8" fillId="0" borderId="2" xfId="2" applyFont="1" applyBorder="1" applyAlignment="1">
      <alignment horizontal="center" wrapText="1"/>
    </xf>
    <xf numFmtId="0" fontId="3" fillId="0" borderId="0" xfId="2" applyFont="1" applyAlignment="1">
      <alignment horizontal="right"/>
    </xf>
    <xf numFmtId="0" fontId="1" fillId="2" borderId="1" xfId="2" applyFill="1" applyBorder="1" applyAlignment="1">
      <alignment horizontal="left"/>
    </xf>
    <xf numFmtId="0" fontId="1" fillId="8" borderId="0" xfId="2" applyFill="1"/>
    <xf numFmtId="0" fontId="1" fillId="8" borderId="7" xfId="2" applyFill="1" applyBorder="1"/>
    <xf numFmtId="0" fontId="1" fillId="2" borderId="12" xfId="2" applyFill="1" applyBorder="1" applyAlignment="1">
      <alignment horizontal="center" wrapText="1"/>
    </xf>
    <xf numFmtId="0" fontId="1" fillId="2" borderId="20" xfId="2" applyFill="1" applyBorder="1" applyAlignment="1">
      <alignment horizontal="center" vertical="center"/>
    </xf>
    <xf numFmtId="49" fontId="1" fillId="6" borderId="12" xfId="2" applyNumberFormat="1" applyFill="1" applyBorder="1" applyAlignment="1" applyProtection="1">
      <alignment horizontal="left" vertical="center" wrapText="1" indent="1"/>
      <protection locked="0"/>
    </xf>
    <xf numFmtId="0" fontId="1" fillId="6" borderId="4" xfId="2" applyFill="1" applyBorder="1" applyAlignment="1" applyProtection="1">
      <alignment horizontal="left" vertical="top"/>
      <protection locked="0"/>
    </xf>
    <xf numFmtId="0" fontId="1" fillId="6" borderId="7" xfId="2" applyFill="1" applyBorder="1" applyAlignment="1" applyProtection="1">
      <alignment horizontal="left" vertical="top"/>
      <protection locked="0"/>
    </xf>
    <xf numFmtId="0" fontId="2" fillId="8" borderId="4" xfId="2" applyFont="1" applyFill="1" applyBorder="1" applyAlignment="1">
      <alignment wrapText="1"/>
    </xf>
    <xf numFmtId="0" fontId="1" fillId="8" borderId="14" xfId="2" applyFill="1" applyBorder="1"/>
    <xf numFmtId="0" fontId="1" fillId="8" borderId="14" xfId="2" applyFill="1" applyBorder="1" applyAlignment="1">
      <alignment wrapText="1"/>
    </xf>
    <xf numFmtId="0" fontId="1" fillId="8" borderId="14" xfId="2" applyFill="1" applyBorder="1" applyAlignment="1">
      <alignment horizontal="center"/>
    </xf>
    <xf numFmtId="0" fontId="1" fillId="8" borderId="7" xfId="2" applyFill="1" applyBorder="1" applyAlignment="1">
      <alignment wrapText="1"/>
    </xf>
    <xf numFmtId="0" fontId="2" fillId="8" borderId="4" xfId="2" applyFont="1" applyFill="1" applyBorder="1" applyAlignment="1" applyProtection="1">
      <alignment horizontal="left"/>
      <protection locked="0"/>
    </xf>
    <xf numFmtId="1" fontId="1" fillId="8" borderId="0" xfId="2" applyNumberFormat="1" applyFill="1" applyAlignment="1">
      <alignment horizontal="center"/>
    </xf>
    <xf numFmtId="0" fontId="1" fillId="8" borderId="7" xfId="2" applyFill="1" applyBorder="1" applyAlignment="1" applyProtection="1">
      <alignment horizontal="left"/>
      <protection locked="0"/>
    </xf>
    <xf numFmtId="0" fontId="8" fillId="8" borderId="0" xfId="2" applyFont="1" applyFill="1"/>
    <xf numFmtId="0" fontId="4" fillId="6" borderId="4" xfId="2" applyFont="1" applyFill="1" applyBorder="1" applyAlignment="1" applyProtection="1">
      <alignment horizontal="left"/>
      <protection locked="0"/>
    </xf>
    <xf numFmtId="0" fontId="27" fillId="6" borderId="7" xfId="2" applyFont="1" applyFill="1" applyBorder="1" applyAlignment="1" applyProtection="1">
      <alignment horizontal="left"/>
      <protection locked="0"/>
    </xf>
    <xf numFmtId="0" fontId="27" fillId="6" borderId="0" xfId="2" applyFont="1" applyFill="1" applyAlignment="1" applyProtection="1">
      <alignment horizontal="left"/>
      <protection locked="0"/>
    </xf>
    <xf numFmtId="1" fontId="27" fillId="6" borderId="0" xfId="2" applyNumberFormat="1" applyFont="1" applyFill="1" applyAlignment="1" applyProtection="1">
      <alignment horizontal="left"/>
      <protection locked="0"/>
    </xf>
    <xf numFmtId="0" fontId="1" fillId="8" borderId="4" xfId="2" applyFill="1" applyBorder="1" applyAlignment="1">
      <alignment wrapText="1"/>
    </xf>
    <xf numFmtId="0" fontId="2" fillId="8" borderId="4" xfId="2" applyFont="1" applyFill="1" applyBorder="1"/>
    <xf numFmtId="0" fontId="1" fillId="8" borderId="0" xfId="2" applyFill="1" applyAlignment="1" applyProtection="1">
      <alignment horizontal="center" vertical="top"/>
      <protection locked="0"/>
    </xf>
    <xf numFmtId="0" fontId="1" fillId="6" borderId="4" xfId="2" applyFill="1" applyBorder="1" applyAlignment="1">
      <alignment vertical="top"/>
    </xf>
    <xf numFmtId="0" fontId="1" fillId="6" borderId="7" xfId="2" applyFill="1" applyBorder="1" applyAlignment="1">
      <alignment vertical="top"/>
    </xf>
    <xf numFmtId="0" fontId="1" fillId="6" borderId="5" xfId="2" applyFill="1" applyBorder="1" applyAlignment="1">
      <alignment vertical="top"/>
    </xf>
    <xf numFmtId="0" fontId="1" fillId="6" borderId="6" xfId="2" applyFill="1" applyBorder="1" applyAlignment="1">
      <alignment vertical="top"/>
    </xf>
    <xf numFmtId="0" fontId="1" fillId="6" borderId="8" xfId="2" applyFill="1" applyBorder="1" applyAlignment="1">
      <alignment vertical="top"/>
    </xf>
    <xf numFmtId="3" fontId="1" fillId="0" borderId="0" xfId="2" applyNumberFormat="1"/>
    <xf numFmtId="3" fontId="1" fillId="9" borderId="0" xfId="2" applyNumberFormat="1" applyFill="1"/>
    <xf numFmtId="3" fontId="1" fillId="11" borderId="0" xfId="2" applyNumberFormat="1" applyFill="1"/>
    <xf numFmtId="3" fontId="1" fillId="2" borderId="12" xfId="2" applyNumberFormat="1" applyFill="1" applyBorder="1" applyAlignment="1">
      <alignment horizontal="right"/>
    </xf>
    <xf numFmtId="3" fontId="1" fillId="6" borderId="12" xfId="2" applyNumberFormat="1" applyFill="1" applyBorder="1" applyAlignment="1">
      <alignment horizontal="center"/>
    </xf>
    <xf numFmtId="3" fontId="1" fillId="2" borderId="12" xfId="2" applyNumberFormat="1" applyFill="1" applyBorder="1" applyAlignment="1">
      <alignment horizontal="center" wrapText="1"/>
    </xf>
    <xf numFmtId="3" fontId="3" fillId="11" borderId="6" xfId="2" applyNumberFormat="1" applyFont="1" applyFill="1" applyBorder="1" applyAlignment="1">
      <alignment horizontal="centerContinuous"/>
    </xf>
    <xf numFmtId="3" fontId="2" fillId="11" borderId="6" xfId="2" applyNumberFormat="1" applyFont="1" applyFill="1" applyBorder="1" applyAlignment="1">
      <alignment horizontal="centerContinuous"/>
    </xf>
    <xf numFmtId="3" fontId="1" fillId="2" borderId="2" xfId="2" applyNumberFormat="1" applyFill="1" applyBorder="1"/>
    <xf numFmtId="3" fontId="1" fillId="2" borderId="3" xfId="2" applyNumberFormat="1" applyFill="1" applyBorder="1"/>
    <xf numFmtId="0" fontId="1" fillId="0" borderId="0" xfId="2" applyAlignment="1">
      <alignment vertical="top" wrapText="1"/>
    </xf>
    <xf numFmtId="165" fontId="1" fillId="0" borderId="0" xfId="2" applyNumberFormat="1"/>
    <xf numFmtId="169" fontId="1" fillId="0" borderId="0" xfId="2" applyNumberFormat="1"/>
    <xf numFmtId="0" fontId="1" fillId="2" borderId="13" xfId="2" applyFill="1" applyBorder="1" applyAlignment="1">
      <alignment horizontal="center" vertical="center"/>
    </xf>
    <xf numFmtId="164" fontId="1" fillId="6" borderId="12" xfId="2" applyNumberFormat="1" applyFill="1" applyBorder="1" applyAlignment="1" applyProtection="1">
      <alignment horizontal="right" vertical="center" indent="1"/>
      <protection locked="0"/>
    </xf>
    <xf numFmtId="164" fontId="1" fillId="5" borderId="12" xfId="2" applyNumberFormat="1" applyFill="1" applyBorder="1" applyAlignment="1">
      <alignment horizontal="right" vertical="center" indent="1"/>
    </xf>
    <xf numFmtId="0" fontId="9" fillId="0" borderId="0" xfId="2" applyFont="1" applyAlignment="1">
      <alignment horizontal="center"/>
    </xf>
    <xf numFmtId="0" fontId="9" fillId="0" borderId="0" xfId="2" applyFont="1"/>
    <xf numFmtId="0" fontId="3" fillId="9" borderId="0" xfId="2" applyFont="1" applyFill="1" applyAlignment="1">
      <alignment horizontal="left"/>
    </xf>
    <xf numFmtId="0" fontId="3" fillId="0" borderId="0" xfId="2" applyFont="1" applyAlignment="1">
      <alignment horizontal="left"/>
    </xf>
    <xf numFmtId="0" fontId="1" fillId="0" borderId="0" xfId="2" applyAlignment="1">
      <alignment horizontal="left"/>
    </xf>
    <xf numFmtId="0" fontId="1" fillId="0" borderId="0" xfId="2" applyAlignment="1">
      <alignment horizontal="left" indent="2"/>
    </xf>
    <xf numFmtId="0" fontId="1" fillId="0" borderId="0" xfId="2" applyAlignment="1">
      <alignment horizontal="right" indent="1"/>
    </xf>
    <xf numFmtId="167" fontId="1" fillId="6" borderId="12" xfId="2" applyNumberFormat="1" applyFill="1" applyBorder="1" applyAlignment="1">
      <alignment horizontal="center"/>
    </xf>
    <xf numFmtId="0" fontId="3" fillId="7" borderId="0" xfId="2" applyFont="1" applyFill="1"/>
    <xf numFmtId="49" fontId="1" fillId="2" borderId="12" xfId="2" applyNumberFormat="1" applyFill="1" applyBorder="1" applyAlignment="1">
      <alignment horizontal="center" vertical="center"/>
    </xf>
    <xf numFmtId="1" fontId="1" fillId="6" borderId="12" xfId="2" applyNumberFormat="1" applyFill="1" applyBorder="1" applyAlignment="1">
      <alignment horizontal="right" vertical="center" indent="1"/>
    </xf>
    <xf numFmtId="49" fontId="1" fillId="0" borderId="0" xfId="2" applyNumberFormat="1"/>
    <xf numFmtId="49" fontId="1" fillId="2" borderId="15" xfId="2" applyNumberFormat="1" applyFill="1" applyBorder="1" applyAlignment="1">
      <alignment horizontal="left"/>
    </xf>
    <xf numFmtId="0" fontId="1" fillId="2" borderId="14" xfId="2" applyFill="1" applyBorder="1"/>
    <xf numFmtId="0" fontId="1" fillId="2" borderId="13" xfId="2" applyFill="1" applyBorder="1"/>
    <xf numFmtId="0" fontId="1" fillId="0" borderId="0" xfId="2" applyAlignment="1">
      <alignment wrapText="1"/>
    </xf>
    <xf numFmtId="0" fontId="1" fillId="0" borderId="0" xfId="2" applyAlignment="1">
      <alignment horizontal="right" indent="2"/>
    </xf>
    <xf numFmtId="0" fontId="1" fillId="0" borderId="0" xfId="2" applyAlignment="1">
      <alignment horizontal="left" indent="5"/>
    </xf>
    <xf numFmtId="0" fontId="3" fillId="0" borderId="24" xfId="2" applyFont="1" applyBorder="1" applyAlignment="1">
      <alignment horizontal="center" wrapText="1"/>
    </xf>
    <xf numFmtId="0" fontId="1" fillId="0" borderId="24" xfId="2" applyBorder="1" applyAlignment="1">
      <alignment horizontal="center" wrapText="1"/>
    </xf>
    <xf numFmtId="0" fontId="3" fillId="6" borderId="9" xfId="2" applyFont="1" applyFill="1" applyBorder="1" applyAlignment="1" applyProtection="1">
      <alignment horizontal="center" vertical="center" wrapText="1"/>
      <protection locked="0"/>
    </xf>
    <xf numFmtId="0" fontId="1" fillId="6" borderId="9"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166" fontId="1" fillId="6" borderId="12" xfId="2" applyNumberFormat="1" applyFill="1" applyBorder="1" applyAlignment="1" applyProtection="1">
      <alignment horizontal="center" vertical="center" wrapText="1"/>
      <protection locked="0"/>
    </xf>
    <xf numFmtId="3" fontId="1" fillId="6" borderId="12" xfId="2" applyNumberFormat="1" applyFill="1" applyBorder="1" applyAlignment="1" applyProtection="1">
      <alignment horizontal="center" vertical="center" wrapText="1"/>
      <protection locked="0"/>
    </xf>
    <xf numFmtId="49" fontId="1" fillId="6" borderId="25" xfId="2" applyNumberFormat="1" applyFill="1" applyBorder="1" applyAlignment="1" applyProtection="1">
      <alignment horizontal="center" vertical="center" wrapText="1"/>
      <protection locked="0"/>
    </xf>
    <xf numFmtId="49" fontId="1" fillId="6" borderId="26" xfId="2" applyNumberFormat="1" applyFill="1" applyBorder="1" applyAlignment="1" applyProtection="1">
      <alignment horizontal="center" vertical="center" wrapText="1"/>
      <protection locked="0"/>
    </xf>
    <xf numFmtId="49" fontId="1" fillId="6" borderId="9" xfId="2" applyNumberFormat="1" applyFill="1" applyBorder="1" applyAlignment="1" applyProtection="1">
      <alignment horizontal="center" vertical="center" wrapText="1"/>
      <protection locked="0"/>
    </xf>
    <xf numFmtId="49" fontId="1" fillId="6" borderId="27"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center" vertical="center" wrapText="1"/>
      <protection locked="0"/>
    </xf>
    <xf numFmtId="3" fontId="1" fillId="6" borderId="9" xfId="2" applyNumberFormat="1" applyFill="1" applyBorder="1" applyAlignment="1" applyProtection="1">
      <alignment horizontal="center" vertical="center" wrapText="1"/>
      <protection locked="0"/>
    </xf>
    <xf numFmtId="0" fontId="3" fillId="6" borderId="12" xfId="2" applyFont="1" applyFill="1" applyBorder="1" applyAlignment="1" applyProtection="1">
      <alignment horizontal="center" vertical="center" wrapText="1"/>
      <protection locked="0"/>
    </xf>
    <xf numFmtId="0" fontId="1" fillId="6" borderId="12" xfId="2" applyFill="1" applyBorder="1" applyAlignment="1" applyProtection="1">
      <alignment horizontal="center" vertical="center" wrapText="1"/>
      <protection locked="0"/>
    </xf>
    <xf numFmtId="49" fontId="1" fillId="6" borderId="12" xfId="2" applyNumberFormat="1" applyFill="1" applyBorder="1" applyAlignment="1" applyProtection="1">
      <alignment horizontal="center" vertical="center" wrapText="1"/>
      <protection locked="0"/>
    </xf>
    <xf numFmtId="49" fontId="1" fillId="6" borderId="28"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left" vertical="center" wrapText="1"/>
      <protection locked="0"/>
    </xf>
    <xf numFmtId="166" fontId="1" fillId="6" borderId="12" xfId="2" applyNumberFormat="1" applyFill="1" applyBorder="1" applyAlignment="1" applyProtection="1">
      <alignment horizontal="left" vertical="center" wrapText="1"/>
      <protection locked="0"/>
    </xf>
    <xf numFmtId="166" fontId="1" fillId="0" borderId="0" xfId="2" applyNumberFormat="1" applyAlignment="1">
      <alignment horizontal="left" wrapText="1"/>
    </xf>
    <xf numFmtId="0" fontId="13" fillId="0" borderId="0" xfId="2" applyFont="1" applyAlignment="1">
      <alignment vertical="top" wrapText="1"/>
    </xf>
    <xf numFmtId="0" fontId="1" fillId="2" borderId="15" xfId="2" applyFill="1" applyBorder="1"/>
    <xf numFmtId="0" fontId="1" fillId="0" borderId="0" xfId="2" applyAlignment="1" applyProtection="1">
      <alignment vertical="top" wrapText="1"/>
      <protection locked="0"/>
    </xf>
    <xf numFmtId="0" fontId="14" fillId="0" borderId="0" xfId="2" applyFont="1" applyAlignment="1">
      <alignment horizontal="center" vertical="top" wrapText="1"/>
    </xf>
    <xf numFmtId="0" fontId="13" fillId="0" borderId="0" xfId="2" applyFont="1"/>
    <xf numFmtId="3" fontId="1" fillId="2" borderId="12" xfId="2" applyNumberFormat="1" applyFill="1" applyBorder="1" applyAlignment="1">
      <alignment horizontal="center"/>
    </xf>
    <xf numFmtId="0" fontId="1" fillId="2" borderId="19" xfId="2" applyFill="1" applyBorder="1" applyAlignment="1">
      <alignment vertical="center"/>
    </xf>
    <xf numFmtId="3" fontId="1" fillId="6" borderId="21" xfId="2" applyNumberFormat="1" applyFill="1" applyBorder="1" applyAlignment="1" applyProtection="1">
      <alignment horizontal="right" vertical="center" indent="1"/>
      <protection locked="0"/>
    </xf>
    <xf numFmtId="3" fontId="1" fillId="5" borderId="21" xfId="2" applyNumberFormat="1" applyFill="1" applyBorder="1" applyAlignment="1">
      <alignment horizontal="right" vertical="center" indent="1"/>
    </xf>
    <xf numFmtId="3" fontId="1" fillId="6" borderId="12" xfId="2" applyNumberFormat="1" applyFill="1" applyBorder="1" applyAlignment="1" applyProtection="1">
      <alignment horizontal="right" vertical="center" indent="1"/>
      <protection locked="0"/>
    </xf>
    <xf numFmtId="3" fontId="1" fillId="5" borderId="23" xfId="2" applyNumberFormat="1" applyFill="1" applyBorder="1" applyAlignment="1">
      <alignment horizontal="right" vertical="center" indent="1"/>
    </xf>
    <xf numFmtId="3" fontId="1" fillId="2" borderId="1" xfId="2" applyNumberFormat="1" applyFill="1" applyBorder="1" applyProtection="1">
      <protection locked="0"/>
    </xf>
    <xf numFmtId="3" fontId="1" fillId="2" borderId="2" xfId="2" applyNumberFormat="1" applyFill="1" applyBorder="1" applyProtection="1">
      <protection locked="0"/>
    </xf>
    <xf numFmtId="3" fontId="1" fillId="2" borderId="3" xfId="2" applyNumberFormat="1" applyFill="1" applyBorder="1" applyProtection="1">
      <protection locked="0"/>
    </xf>
    <xf numFmtId="3" fontId="1" fillId="7" borderId="0" xfId="2" applyNumberFormat="1" applyFill="1"/>
    <xf numFmtId="3" fontId="12" fillId="7" borderId="0" xfId="2" applyNumberFormat="1" applyFont="1" applyFill="1"/>
    <xf numFmtId="3" fontId="1" fillId="5" borderId="12" xfId="2" applyNumberFormat="1" applyFill="1" applyBorder="1" applyAlignment="1">
      <alignment horizontal="center"/>
    </xf>
    <xf numFmtId="0" fontId="1" fillId="5" borderId="12" xfId="2" applyFill="1" applyBorder="1" applyAlignment="1">
      <alignment horizontal="center" wrapText="1"/>
    </xf>
    <xf numFmtId="3" fontId="1" fillId="5" borderId="12" xfId="2" applyNumberFormat="1" applyFill="1" applyBorder="1" applyAlignment="1">
      <alignment horizontal="right" vertical="center" indent="1"/>
    </xf>
    <xf numFmtId="168" fontId="1" fillId="0" borderId="0" xfId="2" applyNumberFormat="1"/>
    <xf numFmtId="0" fontId="20" fillId="0" borderId="0" xfId="0" applyFont="1" applyAlignment="1">
      <alignment horizontal="right"/>
    </xf>
    <xf numFmtId="3" fontId="1" fillId="0" borderId="12" xfId="2" applyNumberFormat="1" applyBorder="1" applyAlignment="1">
      <alignment horizontal="center" wrapText="1"/>
    </xf>
    <xf numFmtId="3" fontId="3" fillId="0" borderId="15" xfId="0" applyNumberFormat="1" applyFont="1" applyBorder="1" applyAlignment="1">
      <alignment horizontal="left"/>
    </xf>
    <xf numFmtId="0" fontId="1" fillId="0" borderId="12" xfId="2" applyBorder="1" applyAlignment="1">
      <alignment horizontal="center" wrapText="1"/>
    </xf>
    <xf numFmtId="3" fontId="3" fillId="0" borderId="0" xfId="0" applyNumberFormat="1" applyFont="1" applyAlignment="1">
      <alignment horizontal="right"/>
    </xf>
    <xf numFmtId="3" fontId="1" fillId="14" borderId="12" xfId="2" applyNumberFormat="1" applyFill="1" applyBorder="1" applyAlignment="1" applyProtection="1">
      <alignment horizontal="right" vertical="center" indent="1"/>
      <protection locked="0"/>
    </xf>
    <xf numFmtId="0" fontId="3" fillId="0" borderId="0" xfId="0" applyFont="1"/>
    <xf numFmtId="0" fontId="3" fillId="0" borderId="0" xfId="0" applyFont="1" applyAlignment="1">
      <alignment horizontal="right"/>
    </xf>
    <xf numFmtId="0" fontId="8" fillId="14" borderId="12" xfId="2" applyFont="1" applyFill="1" applyBorder="1" applyAlignment="1" applyProtection="1">
      <alignment horizontal="center" vertical="center" wrapText="1"/>
      <protection locked="0"/>
    </xf>
    <xf numFmtId="3" fontId="1" fillId="14" borderId="20" xfId="2" applyNumberFormat="1" applyFill="1" applyBorder="1" applyAlignment="1" applyProtection="1">
      <alignment horizontal="right" vertical="center" indent="1"/>
      <protection locked="0"/>
    </xf>
    <xf numFmtId="0" fontId="1" fillId="14" borderId="21" xfId="2" applyFill="1" applyBorder="1" applyAlignment="1" applyProtection="1">
      <alignment horizontal="right" vertical="center" indent="1"/>
      <protection locked="0"/>
    </xf>
    <xf numFmtId="0" fontId="1" fillId="14" borderId="20" xfId="2" applyFill="1" applyBorder="1" applyAlignment="1" applyProtection="1">
      <alignment horizontal="right" vertical="center" indent="1"/>
      <protection locked="0"/>
    </xf>
    <xf numFmtId="3" fontId="1" fillId="14" borderId="33" xfId="2" applyNumberFormat="1" applyFill="1" applyBorder="1" applyAlignment="1" applyProtection="1">
      <alignment horizontal="right" vertical="center" indent="1"/>
      <protection locked="0"/>
    </xf>
    <xf numFmtId="0" fontId="1" fillId="14" borderId="34" xfId="2" applyFill="1" applyBorder="1" applyAlignment="1" applyProtection="1">
      <alignment horizontal="right" vertical="center" indent="1"/>
      <protection locked="0"/>
    </xf>
    <xf numFmtId="0" fontId="1" fillId="14" borderId="35" xfId="2" applyFill="1" applyBorder="1" applyAlignment="1" applyProtection="1">
      <alignment horizontal="right" vertical="center" indent="1"/>
      <protection locked="0"/>
    </xf>
    <xf numFmtId="3" fontId="1" fillId="14" borderId="0" xfId="2" applyNumberFormat="1" applyFill="1" applyAlignment="1" applyProtection="1">
      <alignment horizontal="right" vertical="center" indent="1"/>
      <protection locked="0"/>
    </xf>
    <xf numFmtId="0" fontId="1" fillId="14" borderId="36" xfId="2" applyFill="1" applyBorder="1" applyAlignment="1" applyProtection="1">
      <alignment horizontal="right" vertical="center" indent="1"/>
      <protection locked="0"/>
    </xf>
    <xf numFmtId="0" fontId="1" fillId="14" borderId="0" xfId="2" applyFill="1" applyAlignment="1" applyProtection="1">
      <alignment horizontal="right" vertical="center" indent="1"/>
      <protection locked="0"/>
    </xf>
    <xf numFmtId="3" fontId="1" fillId="14" borderId="22" xfId="2" applyNumberFormat="1" applyFill="1" applyBorder="1" applyAlignment="1" applyProtection="1">
      <alignment horizontal="right" vertical="center" indent="1"/>
      <protection locked="0"/>
    </xf>
    <xf numFmtId="0" fontId="1" fillId="14" borderId="23" xfId="2" applyFill="1" applyBorder="1" applyAlignment="1" applyProtection="1">
      <alignment horizontal="right" vertical="center" indent="1"/>
      <protection locked="0"/>
    </xf>
    <xf numFmtId="0" fontId="1" fillId="14" borderId="22" xfId="2" applyFill="1" applyBorder="1" applyAlignment="1" applyProtection="1">
      <alignment horizontal="right" vertical="center" indent="1"/>
      <protection locked="0"/>
    </xf>
    <xf numFmtId="170" fontId="1" fillId="14" borderId="37" xfId="2" applyNumberFormat="1" applyFill="1" applyBorder="1" applyAlignment="1" applyProtection="1">
      <alignment horizontal="right" vertical="center" indent="1"/>
      <protection locked="0"/>
    </xf>
    <xf numFmtId="170" fontId="1" fillId="14" borderId="38" xfId="2" applyNumberFormat="1" applyFill="1" applyBorder="1" applyAlignment="1" applyProtection="1">
      <alignment horizontal="right" vertical="center" indent="1"/>
      <protection locked="0"/>
    </xf>
    <xf numFmtId="170" fontId="1" fillId="14" borderId="36" xfId="2" applyNumberFormat="1" applyFill="1" applyBorder="1" applyAlignment="1" applyProtection="1">
      <alignment horizontal="right" vertical="center" indent="1"/>
      <protection locked="0"/>
    </xf>
    <xf numFmtId="3" fontId="1" fillId="14" borderId="36" xfId="2" applyNumberFormat="1" applyFill="1" applyBorder="1" applyAlignment="1" applyProtection="1">
      <alignment horizontal="right" vertical="center" indent="1"/>
      <protection locked="0"/>
    </xf>
    <xf numFmtId="170" fontId="1" fillId="14" borderId="23" xfId="2" applyNumberFormat="1" applyFill="1" applyBorder="1" applyAlignment="1" applyProtection="1">
      <alignment horizontal="right" vertical="center" indent="1"/>
      <protection locked="0"/>
    </xf>
    <xf numFmtId="3" fontId="1" fillId="14" borderId="23" xfId="2" applyNumberFormat="1" applyFill="1" applyBorder="1" applyAlignment="1" applyProtection="1">
      <alignment horizontal="right" vertical="center" indent="1"/>
      <protection locked="0"/>
    </xf>
    <xf numFmtId="164" fontId="1" fillId="14" borderId="21" xfId="2" applyNumberFormat="1" applyFill="1" applyBorder="1" applyAlignment="1" applyProtection="1">
      <alignment horizontal="right" vertical="center" indent="1"/>
      <protection locked="0"/>
    </xf>
    <xf numFmtId="3" fontId="1" fillId="14" borderId="38" xfId="2" applyNumberFormat="1" applyFill="1" applyBorder="1" applyAlignment="1" applyProtection="1">
      <alignment horizontal="right" vertical="center" indent="1"/>
      <protection locked="0"/>
    </xf>
    <xf numFmtId="164" fontId="1" fillId="14" borderId="34" xfId="2" applyNumberFormat="1" applyFill="1" applyBorder="1" applyAlignment="1" applyProtection="1">
      <alignment horizontal="right" vertical="center" indent="1"/>
      <protection locked="0"/>
    </xf>
    <xf numFmtId="164" fontId="1" fillId="14" borderId="36" xfId="2" applyNumberFormat="1" applyFill="1" applyBorder="1" applyAlignment="1" applyProtection="1">
      <alignment horizontal="right" vertical="center" indent="1"/>
      <protection locked="0"/>
    </xf>
    <xf numFmtId="164" fontId="1" fillId="14" borderId="23" xfId="2" applyNumberFormat="1" applyFill="1" applyBorder="1" applyAlignment="1" applyProtection="1">
      <alignment horizontal="right" vertical="center" indent="1"/>
      <protection locked="0"/>
    </xf>
    <xf numFmtId="3" fontId="1" fillId="14" borderId="37" xfId="2" applyNumberFormat="1" applyFill="1" applyBorder="1" applyAlignment="1" applyProtection="1">
      <alignment horizontal="right" vertical="center" indent="1"/>
      <protection locked="0"/>
    </xf>
    <xf numFmtId="0" fontId="8" fillId="14" borderId="12" xfId="2" applyFont="1" applyFill="1" applyBorder="1" applyAlignment="1" applyProtection="1">
      <alignment horizontal="right" vertical="center" wrapText="1"/>
      <protection locked="0"/>
    </xf>
    <xf numFmtId="0" fontId="2" fillId="14" borderId="4" xfId="2" applyFont="1" applyFill="1" applyBorder="1" applyAlignment="1" applyProtection="1">
      <alignment horizontal="left" vertical="top"/>
      <protection locked="0"/>
    </xf>
    <xf numFmtId="0" fontId="2" fillId="14" borderId="0" xfId="2" applyFont="1" applyFill="1" applyAlignment="1" applyProtection="1">
      <alignment horizontal="left" vertical="top"/>
      <protection locked="0"/>
    </xf>
    <xf numFmtId="0" fontId="1" fillId="14" borderId="0" xfId="2" applyFill="1"/>
    <xf numFmtId="0" fontId="1" fillId="14" borderId="7" xfId="2" applyFill="1" applyBorder="1"/>
    <xf numFmtId="0" fontId="1" fillId="14" borderId="4" xfId="2" applyFill="1" applyBorder="1" applyAlignment="1" applyProtection="1">
      <alignment horizontal="left" vertical="top"/>
      <protection locked="0"/>
    </xf>
    <xf numFmtId="0" fontId="1" fillId="14" borderId="0" xfId="2" applyFill="1" applyAlignment="1" applyProtection="1">
      <alignment horizontal="left" vertical="top"/>
      <protection locked="0"/>
    </xf>
    <xf numFmtId="0" fontId="1" fillId="14" borderId="5" xfId="2" applyFill="1" applyBorder="1" applyAlignment="1" applyProtection="1">
      <alignment horizontal="left" vertical="top"/>
      <protection locked="0"/>
    </xf>
    <xf numFmtId="0" fontId="1" fillId="14" borderId="6" xfId="2" applyFill="1" applyBorder="1" applyAlignment="1" applyProtection="1">
      <alignment horizontal="left" vertical="top"/>
      <protection locked="0"/>
    </xf>
    <xf numFmtId="0" fontId="1" fillId="14" borderId="6" xfId="2" applyFill="1" applyBorder="1"/>
    <xf numFmtId="0" fontId="1" fillId="14" borderId="8" xfId="2" applyFill="1" applyBorder="1"/>
    <xf numFmtId="165" fontId="1" fillId="14" borderId="37" xfId="2" applyNumberFormat="1" applyFill="1" applyBorder="1" applyAlignment="1" applyProtection="1">
      <alignment horizontal="right" vertical="center" indent="1"/>
      <protection locked="0"/>
    </xf>
    <xf numFmtId="170" fontId="1" fillId="14" borderId="40" xfId="2" applyNumberFormat="1" applyFill="1" applyBorder="1" applyAlignment="1" applyProtection="1">
      <alignment horizontal="right" vertical="center" indent="1"/>
      <protection locked="0"/>
    </xf>
    <xf numFmtId="165" fontId="1" fillId="14" borderId="40" xfId="2" applyNumberFormat="1" applyFill="1" applyBorder="1" applyAlignment="1" applyProtection="1">
      <alignment horizontal="right" vertical="center" indent="1"/>
      <protection locked="0"/>
    </xf>
    <xf numFmtId="170" fontId="1" fillId="14" borderId="41" xfId="2" applyNumberFormat="1" applyFill="1" applyBorder="1" applyAlignment="1" applyProtection="1">
      <alignment horizontal="right" vertical="center" indent="1"/>
      <protection locked="0"/>
    </xf>
    <xf numFmtId="165" fontId="1" fillId="14" borderId="41" xfId="2" applyNumberFormat="1" applyFill="1" applyBorder="1" applyAlignment="1" applyProtection="1">
      <alignment horizontal="right" vertical="center" indent="1"/>
      <protection locked="0"/>
    </xf>
    <xf numFmtId="170" fontId="1" fillId="14" borderId="9" xfId="2" applyNumberFormat="1" applyFill="1" applyBorder="1" applyAlignment="1" applyProtection="1">
      <alignment horizontal="right" vertical="center" indent="1"/>
      <protection locked="0"/>
    </xf>
    <xf numFmtId="165" fontId="1" fillId="14" borderId="9" xfId="2" applyNumberFormat="1" applyFill="1" applyBorder="1" applyAlignment="1" applyProtection="1">
      <alignment horizontal="right" vertical="center" indent="1"/>
      <protection locked="0"/>
    </xf>
    <xf numFmtId="170" fontId="1" fillId="14" borderId="42" xfId="2" applyNumberFormat="1" applyFill="1" applyBorder="1" applyAlignment="1" applyProtection="1">
      <alignment horizontal="right" vertical="center" indent="1"/>
      <protection locked="0"/>
    </xf>
    <xf numFmtId="0" fontId="1" fillId="14" borderId="12" xfId="2" applyFill="1" applyBorder="1" applyAlignment="1" applyProtection="1">
      <alignment horizontal="right" vertical="center" indent="1"/>
      <protection locked="0"/>
    </xf>
    <xf numFmtId="1" fontId="1" fillId="14" borderId="12" xfId="2" applyNumberFormat="1" applyFill="1" applyBorder="1" applyAlignment="1" applyProtection="1">
      <alignment horizontal="right" vertical="center" indent="1"/>
      <protection locked="0"/>
    </xf>
    <xf numFmtId="171" fontId="1" fillId="14" borderId="12" xfId="2" applyNumberFormat="1" applyFill="1" applyBorder="1" applyAlignment="1" applyProtection="1">
      <alignment horizontal="right" vertical="center" indent="1"/>
      <protection locked="0"/>
    </xf>
    <xf numFmtId="171" fontId="0" fillId="6" borderId="12" xfId="3" applyNumberFormat="1" applyFont="1" applyFill="1" applyBorder="1" applyAlignment="1" applyProtection="1">
      <alignment horizontal="right" vertical="center" indent="1"/>
      <protection locked="0"/>
    </xf>
    <xf numFmtId="0" fontId="1" fillId="0" borderId="0" xfId="0" applyFont="1" applyAlignment="1">
      <alignment horizontal="right" wrapText="1"/>
    </xf>
    <xf numFmtId="0" fontId="9" fillId="0" borderId="0" xfId="0" applyFont="1" applyAlignment="1">
      <alignment horizontal="left" wrapText="1"/>
    </xf>
    <xf numFmtId="0" fontId="0" fillId="6" borderId="4"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1" fillId="2" borderId="15" xfId="2" applyFill="1" applyBorder="1" applyAlignment="1">
      <alignment horizontal="center" vertical="center" wrapText="1"/>
    </xf>
    <xf numFmtId="0" fontId="1" fillId="2" borderId="15" xfId="2" applyFill="1" applyBorder="1" applyAlignment="1">
      <alignment horizontal="center" vertical="center"/>
    </xf>
    <xf numFmtId="0" fontId="1" fillId="2" borderId="29" xfId="2" applyFill="1" applyBorder="1" applyAlignment="1">
      <alignment horizontal="center" vertical="center"/>
    </xf>
    <xf numFmtId="0" fontId="1" fillId="0" borderId="30" xfId="2" applyBorder="1" applyAlignment="1">
      <alignment horizontal="center" vertical="center"/>
    </xf>
    <xf numFmtId="3" fontId="1" fillId="6" borderId="1" xfId="2" applyNumberFormat="1" applyFill="1" applyBorder="1" applyAlignment="1" applyProtection="1">
      <alignment horizontal="left" vertical="top"/>
      <protection locked="0"/>
    </xf>
    <xf numFmtId="3" fontId="1" fillId="6" borderId="2" xfId="2" applyNumberFormat="1" applyFill="1" applyBorder="1" applyAlignment="1" applyProtection="1">
      <alignment horizontal="left" vertical="top"/>
      <protection locked="0"/>
    </xf>
    <xf numFmtId="0" fontId="1" fillId="0" borderId="2" xfId="2" applyBorder="1" applyAlignment="1">
      <alignment vertical="top"/>
    </xf>
    <xf numFmtId="0" fontId="1" fillId="0" borderId="3" xfId="2" applyBorder="1" applyAlignment="1">
      <alignment vertical="top"/>
    </xf>
    <xf numFmtId="0" fontId="1" fillId="0" borderId="4" xfId="2" applyBorder="1" applyAlignment="1">
      <alignment vertical="top"/>
    </xf>
    <xf numFmtId="0" fontId="1" fillId="0" borderId="0" xfId="2" applyAlignment="1">
      <alignment vertical="top"/>
    </xf>
    <xf numFmtId="0" fontId="1" fillId="0" borderId="7" xfId="2" applyBorder="1" applyAlignment="1">
      <alignment vertical="top"/>
    </xf>
    <xf numFmtId="0" fontId="1" fillId="0" borderId="5" xfId="2" applyBorder="1" applyAlignment="1">
      <alignment vertical="top"/>
    </xf>
    <xf numFmtId="0" fontId="1" fillId="0" borderId="6" xfId="2" applyBorder="1" applyAlignment="1">
      <alignment vertical="top"/>
    </xf>
    <xf numFmtId="0" fontId="1" fillId="0" borderId="8" xfId="2" applyBorder="1" applyAlignment="1">
      <alignment vertical="top"/>
    </xf>
    <xf numFmtId="0" fontId="12" fillId="0" borderId="6" xfId="2" applyFont="1" applyBorder="1" applyAlignment="1">
      <alignment horizontal="left" vertical="center" wrapText="1"/>
    </xf>
    <xf numFmtId="3" fontId="1" fillId="6" borderId="3" xfId="2" applyNumberFormat="1" applyFill="1" applyBorder="1" applyAlignment="1" applyProtection="1">
      <alignment horizontal="left" vertical="top"/>
      <protection locked="0"/>
    </xf>
    <xf numFmtId="3" fontId="1" fillId="6" borderId="4" xfId="2" applyNumberFormat="1" applyFill="1" applyBorder="1" applyAlignment="1" applyProtection="1">
      <alignment horizontal="left" vertical="top"/>
      <protection locked="0"/>
    </xf>
    <xf numFmtId="3" fontId="1" fillId="6" borderId="0" xfId="2" applyNumberFormat="1" applyFill="1" applyAlignment="1" applyProtection="1">
      <alignment horizontal="left" vertical="top"/>
      <protection locked="0"/>
    </xf>
    <xf numFmtId="3" fontId="1" fillId="6" borderId="7" xfId="2" applyNumberFormat="1" applyFill="1" applyBorder="1" applyAlignment="1" applyProtection="1">
      <alignment horizontal="left" vertical="top"/>
      <protection locked="0"/>
    </xf>
    <xf numFmtId="3" fontId="1" fillId="6" borderId="5" xfId="2" applyNumberFormat="1" applyFill="1" applyBorder="1" applyAlignment="1" applyProtection="1">
      <alignment horizontal="left" vertical="top"/>
      <protection locked="0"/>
    </xf>
    <xf numFmtId="3" fontId="1" fillId="6" borderId="6" xfId="2" applyNumberFormat="1" applyFill="1" applyBorder="1" applyAlignment="1" applyProtection="1">
      <alignment horizontal="left" vertical="top"/>
      <protection locked="0"/>
    </xf>
    <xf numFmtId="3" fontId="1" fillId="6" borderId="8" xfId="2" applyNumberFormat="1" applyFill="1" applyBorder="1" applyAlignment="1" applyProtection="1">
      <alignment horizontal="left" vertical="top"/>
      <protection locked="0"/>
    </xf>
    <xf numFmtId="0" fontId="1" fillId="6" borderId="1" xfId="2" applyFill="1" applyBorder="1" applyAlignment="1" applyProtection="1">
      <alignment horizontal="left" vertical="top"/>
      <protection locked="0"/>
    </xf>
    <xf numFmtId="0" fontId="1" fillId="6" borderId="2" xfId="2" applyFill="1" applyBorder="1" applyAlignment="1" applyProtection="1">
      <alignment horizontal="left" vertical="top"/>
      <protection locked="0"/>
    </xf>
    <xf numFmtId="0" fontId="1" fillId="0" borderId="4" xfId="2" applyBorder="1" applyAlignment="1">
      <alignment horizontal="left" vertical="top"/>
    </xf>
    <xf numFmtId="0" fontId="1" fillId="0" borderId="0" xfId="2" applyAlignment="1">
      <alignment horizontal="left" vertical="top"/>
    </xf>
    <xf numFmtId="0" fontId="1" fillId="0" borderId="5" xfId="2" applyBorder="1" applyAlignment="1">
      <alignment horizontal="left" vertical="top"/>
    </xf>
    <xf numFmtId="0" fontId="1" fillId="0" borderId="6" xfId="2" applyBorder="1" applyAlignment="1">
      <alignment horizontal="left" vertical="top"/>
    </xf>
    <xf numFmtId="0" fontId="1" fillId="2" borderId="31" xfId="2" applyFill="1" applyBorder="1" applyAlignment="1">
      <alignment horizontal="center" vertical="center"/>
    </xf>
    <xf numFmtId="0" fontId="1" fillId="14" borderId="1" xfId="2" applyFill="1" applyBorder="1" applyAlignment="1" applyProtection="1">
      <alignment horizontal="left" vertical="top"/>
      <protection locked="0"/>
    </xf>
    <xf numFmtId="0" fontId="1" fillId="14" borderId="2" xfId="2" applyFill="1" applyBorder="1" applyAlignment="1" applyProtection="1">
      <alignment horizontal="left" vertical="top"/>
      <protection locked="0"/>
    </xf>
    <xf numFmtId="0" fontId="1" fillId="14" borderId="2" xfId="2" applyFill="1" applyBorder="1" applyAlignment="1">
      <alignment vertical="top"/>
    </xf>
    <xf numFmtId="0" fontId="1" fillId="14" borderId="3" xfId="2" applyFill="1" applyBorder="1" applyAlignment="1">
      <alignment vertical="top"/>
    </xf>
    <xf numFmtId="0" fontId="1" fillId="14" borderId="4" xfId="2" applyFill="1" applyBorder="1" applyAlignment="1">
      <alignment vertical="top"/>
    </xf>
    <xf numFmtId="0" fontId="1" fillId="14" borderId="0" xfId="2" applyFill="1" applyAlignment="1">
      <alignment vertical="top"/>
    </xf>
    <xf numFmtId="0" fontId="1" fillId="14" borderId="7" xfId="2" applyFill="1" applyBorder="1" applyAlignment="1">
      <alignment vertical="top"/>
    </xf>
    <xf numFmtId="0" fontId="1" fillId="14" borderId="5" xfId="2" applyFill="1" applyBorder="1" applyAlignment="1">
      <alignment vertical="top"/>
    </xf>
    <xf numFmtId="0" fontId="1" fillId="14" borderId="6" xfId="2" applyFill="1" applyBorder="1" applyAlignment="1">
      <alignment vertical="top"/>
    </xf>
    <xf numFmtId="0" fontId="1" fillId="14" borderId="8" xfId="2" applyFill="1" applyBorder="1" applyAlignment="1">
      <alignment vertical="top"/>
    </xf>
    <xf numFmtId="0" fontId="1" fillId="0" borderId="0" xfId="2" applyAlignment="1">
      <alignment horizontal="right" vertical="center"/>
    </xf>
    <xf numFmtId="0" fontId="1" fillId="0" borderId="7" xfId="2" applyBorder="1" applyAlignment="1">
      <alignment horizontal="right" vertical="center"/>
    </xf>
    <xf numFmtId="0" fontId="1" fillId="14" borderId="1" xfId="2" applyFill="1" applyBorder="1" applyAlignment="1" applyProtection="1">
      <alignment horizontal="left" vertical="center"/>
      <protection locked="0"/>
    </xf>
    <xf numFmtId="0" fontId="1" fillId="14" borderId="2" xfId="2" applyFill="1" applyBorder="1" applyAlignment="1" applyProtection="1">
      <alignment horizontal="left" vertical="center"/>
      <protection locked="0"/>
    </xf>
    <xf numFmtId="0" fontId="1" fillId="14" borderId="2" xfId="2" applyFill="1" applyBorder="1" applyAlignment="1">
      <alignment vertical="center"/>
    </xf>
    <xf numFmtId="0" fontId="1" fillId="14" borderId="3" xfId="2" applyFill="1" applyBorder="1" applyAlignment="1">
      <alignment vertical="center"/>
    </xf>
    <xf numFmtId="0" fontId="1" fillId="14" borderId="4" xfId="2" applyFill="1" applyBorder="1" applyAlignment="1">
      <alignment vertical="center"/>
    </xf>
    <xf numFmtId="0" fontId="1" fillId="14" borderId="0" xfId="2" applyFill="1" applyAlignment="1">
      <alignment vertical="center"/>
    </xf>
    <xf numFmtId="0" fontId="1" fillId="14" borderId="7" xfId="2" applyFill="1" applyBorder="1" applyAlignment="1">
      <alignment vertical="center"/>
    </xf>
    <xf numFmtId="0" fontId="1" fillId="14" borderId="5" xfId="2" applyFill="1" applyBorder="1" applyAlignment="1">
      <alignment vertical="center"/>
    </xf>
    <xf numFmtId="0" fontId="1" fillId="14" borderId="6" xfId="2" applyFill="1" applyBorder="1" applyAlignment="1">
      <alignment vertical="center"/>
    </xf>
    <xf numFmtId="0" fontId="1" fillId="14" borderId="8" xfId="2" applyFill="1" applyBorder="1" applyAlignment="1">
      <alignment vertical="center"/>
    </xf>
    <xf numFmtId="0" fontId="1" fillId="2" borderId="30" xfId="2" applyFill="1" applyBorder="1" applyAlignment="1">
      <alignment horizontal="center" vertical="center"/>
    </xf>
    <xf numFmtId="0" fontId="1" fillId="6" borderId="3" xfId="2" applyFill="1" applyBorder="1" applyAlignment="1" applyProtection="1">
      <alignment horizontal="left" vertical="top"/>
      <protection locked="0"/>
    </xf>
    <xf numFmtId="0" fontId="1" fillId="6" borderId="4" xfId="2" applyFill="1" applyBorder="1" applyAlignment="1" applyProtection="1">
      <alignment horizontal="left" vertical="top"/>
      <protection locked="0"/>
    </xf>
    <xf numFmtId="0" fontId="1" fillId="6" borderId="0" xfId="2" applyFill="1" applyAlignment="1" applyProtection="1">
      <alignment horizontal="left" vertical="top"/>
      <protection locked="0"/>
    </xf>
    <xf numFmtId="0" fontId="1" fillId="6" borderId="7" xfId="2" applyFill="1" applyBorder="1" applyAlignment="1" applyProtection="1">
      <alignment horizontal="left" vertical="top"/>
      <protection locked="0"/>
    </xf>
    <xf numFmtId="0" fontId="4" fillId="6" borderId="4" xfId="2" applyFont="1" applyFill="1" applyBorder="1" applyAlignment="1" applyProtection="1">
      <alignment horizontal="left" vertical="top"/>
      <protection locked="0"/>
    </xf>
    <xf numFmtId="0" fontId="4" fillId="6" borderId="0" xfId="2" applyFont="1" applyFill="1" applyAlignment="1" applyProtection="1">
      <alignment horizontal="left" vertical="top"/>
      <protection locked="0"/>
    </xf>
    <xf numFmtId="0" fontId="4" fillId="6" borderId="7" xfId="2" applyFont="1" applyFill="1" applyBorder="1" applyAlignment="1" applyProtection="1">
      <alignment horizontal="left" vertical="top"/>
      <protection locked="0"/>
    </xf>
    <xf numFmtId="3" fontId="1" fillId="2" borderId="15" xfId="2" applyNumberFormat="1" applyFill="1" applyBorder="1" applyAlignment="1">
      <alignment horizontal="center"/>
    </xf>
    <xf numFmtId="3" fontId="1" fillId="2" borderId="13" xfId="2" applyNumberFormat="1" applyFill="1" applyBorder="1" applyAlignment="1">
      <alignment horizontal="center"/>
    </xf>
    <xf numFmtId="3" fontId="1" fillId="6" borderId="1" xfId="2" applyNumberFormat="1" applyFill="1" applyBorder="1" applyAlignment="1" applyProtection="1">
      <alignment horizontal="left" vertical="top" wrapText="1"/>
      <protection locked="0"/>
    </xf>
    <xf numFmtId="3" fontId="1" fillId="6" borderId="2" xfId="2" applyNumberFormat="1" applyFill="1" applyBorder="1" applyAlignment="1" applyProtection="1">
      <alignment horizontal="left" vertical="top" wrapText="1"/>
      <protection locked="0"/>
    </xf>
    <xf numFmtId="0" fontId="1" fillId="0" borderId="2" xfId="2" applyBorder="1" applyAlignment="1">
      <alignment vertical="top" wrapText="1"/>
    </xf>
    <xf numFmtId="0" fontId="1" fillId="0" borderId="3" xfId="2" applyBorder="1" applyAlignment="1">
      <alignment vertical="top" wrapText="1"/>
    </xf>
    <xf numFmtId="0" fontId="1" fillId="0" borderId="4" xfId="2" applyBorder="1" applyAlignment="1">
      <alignment vertical="top" wrapText="1"/>
    </xf>
    <xf numFmtId="0" fontId="1" fillId="0" borderId="0" xfId="2" applyAlignment="1">
      <alignment vertical="top" wrapText="1"/>
    </xf>
    <xf numFmtId="0" fontId="1" fillId="0" borderId="7" xfId="2" applyBorder="1" applyAlignment="1">
      <alignment vertical="top" wrapText="1"/>
    </xf>
    <xf numFmtId="0" fontId="1" fillId="0" borderId="5" xfId="2" applyBorder="1" applyAlignment="1">
      <alignment vertical="top" wrapText="1"/>
    </xf>
    <xf numFmtId="0" fontId="1" fillId="0" borderId="6" xfId="2" applyBorder="1" applyAlignment="1">
      <alignment vertical="top" wrapText="1"/>
    </xf>
    <xf numFmtId="0" fontId="1" fillId="0" borderId="8" xfId="2" applyBorder="1" applyAlignment="1">
      <alignment vertical="top" wrapText="1"/>
    </xf>
    <xf numFmtId="3" fontId="3" fillId="0" borderId="15" xfId="2" applyNumberFormat="1" applyFont="1" applyBorder="1" applyAlignment="1">
      <alignment horizontal="center" wrapText="1"/>
    </xf>
    <xf numFmtId="0" fontId="0" fillId="0" borderId="13" xfId="0" applyBorder="1" applyAlignment="1">
      <alignment horizontal="center" wrapText="1"/>
    </xf>
    <xf numFmtId="0" fontId="1" fillId="0" borderId="0" xfId="2" applyAlignment="1">
      <alignment horizontal="left" wrapText="1"/>
    </xf>
    <xf numFmtId="0" fontId="1" fillId="6" borderId="1" xfId="2" applyFill="1" applyBorder="1" applyAlignment="1" applyProtection="1">
      <alignment horizontal="left" vertical="top" wrapText="1"/>
      <protection locked="0"/>
    </xf>
    <xf numFmtId="0" fontId="1" fillId="6" borderId="2" xfId="2" applyFill="1" applyBorder="1" applyAlignment="1" applyProtection="1">
      <alignment horizontal="left" vertical="top" wrapText="1"/>
      <protection locked="0"/>
    </xf>
    <xf numFmtId="0" fontId="1" fillId="6" borderId="3" xfId="2" applyFill="1" applyBorder="1" applyAlignment="1" applyProtection="1">
      <alignment horizontal="left" vertical="top" wrapText="1"/>
      <protection locked="0"/>
    </xf>
    <xf numFmtId="0" fontId="1" fillId="0" borderId="4" xfId="2" applyBorder="1" applyAlignment="1">
      <alignment horizontal="left" vertical="top" wrapText="1"/>
    </xf>
    <xf numFmtId="0" fontId="1" fillId="0" borderId="0" xfId="2" applyAlignment="1">
      <alignment horizontal="left" vertical="top" wrapText="1"/>
    </xf>
    <xf numFmtId="0" fontId="1" fillId="0" borderId="7" xfId="2" applyBorder="1" applyAlignment="1">
      <alignment horizontal="left" vertical="top" wrapText="1"/>
    </xf>
    <xf numFmtId="0" fontId="1" fillId="0" borderId="4" xfId="2" applyBorder="1" applyAlignment="1">
      <alignment horizontal="left"/>
    </xf>
    <xf numFmtId="0" fontId="1" fillId="0" borderId="0" xfId="2" applyAlignment="1">
      <alignment horizontal="left"/>
    </xf>
    <xf numFmtId="0" fontId="1" fillId="0" borderId="7" xfId="2" applyBorder="1" applyAlignment="1">
      <alignment horizontal="left"/>
    </xf>
    <xf numFmtId="0" fontId="1" fillId="0" borderId="5" xfId="2" applyBorder="1" applyAlignment="1">
      <alignment horizontal="left"/>
    </xf>
    <xf numFmtId="0" fontId="1" fillId="0" borderId="6" xfId="2" applyBorder="1" applyAlignment="1">
      <alignment horizontal="left"/>
    </xf>
    <xf numFmtId="0" fontId="1" fillId="0" borderId="8" xfId="2" applyBorder="1" applyAlignment="1">
      <alignment horizontal="left"/>
    </xf>
    <xf numFmtId="0" fontId="1" fillId="6" borderId="1" xfId="2" applyFill="1" applyBorder="1" applyAlignment="1">
      <alignment horizontal="left" vertical="top" wrapText="1"/>
    </xf>
    <xf numFmtId="0" fontId="1" fillId="6" borderId="2" xfId="2" applyFill="1" applyBorder="1" applyAlignment="1">
      <alignment horizontal="left" vertical="top" wrapText="1"/>
    </xf>
    <xf numFmtId="0" fontId="1" fillId="6" borderId="3" xfId="2" applyFill="1" applyBorder="1" applyAlignment="1">
      <alignment horizontal="left" vertical="top" wrapText="1"/>
    </xf>
    <xf numFmtId="0" fontId="1" fillId="6" borderId="4" xfId="2" applyFill="1" applyBorder="1" applyAlignment="1">
      <alignment horizontal="left" vertical="top" wrapText="1"/>
    </xf>
    <xf numFmtId="0" fontId="1" fillId="6" borderId="0" xfId="2" applyFill="1" applyAlignment="1">
      <alignment horizontal="left" vertical="top" wrapText="1"/>
    </xf>
    <xf numFmtId="0" fontId="1" fillId="6" borderId="7" xfId="2" applyFill="1" applyBorder="1" applyAlignment="1">
      <alignment horizontal="left" vertical="top" wrapText="1"/>
    </xf>
    <xf numFmtId="0" fontId="1" fillId="6" borderId="5" xfId="2" applyFill="1" applyBorder="1" applyAlignment="1">
      <alignment horizontal="left" vertical="top" wrapText="1"/>
    </xf>
    <xf numFmtId="0" fontId="1" fillId="6" borderId="6" xfId="2" applyFill="1" applyBorder="1" applyAlignment="1">
      <alignment horizontal="left" vertical="top" wrapText="1"/>
    </xf>
    <xf numFmtId="0" fontId="1" fillId="6" borderId="8" xfId="2" applyFill="1" applyBorder="1" applyAlignment="1">
      <alignment horizontal="left" vertical="top" wrapText="1"/>
    </xf>
  </cellXfs>
  <cellStyles count="4">
    <cellStyle name="Comma 2" xfId="3" xr:uid="{5CCEE442-E0F5-482E-A755-9966F452F2F4}"/>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97</xdr:row>
          <xdr:rowOff>22860</xdr:rowOff>
        </xdr:from>
        <xdr:to>
          <xdr:col>0</xdr:col>
          <xdr:colOff>1493520</xdr:colOff>
          <xdr:row>97</xdr:row>
          <xdr:rowOff>160020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7620</xdr:rowOff>
        </xdr:from>
        <xdr:to>
          <xdr:col>0</xdr:col>
          <xdr:colOff>1569720</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106680</xdr:colOff>
          <xdr:row>101</xdr:row>
          <xdr:rowOff>22860</xdr:rowOff>
        </xdr:from>
        <xdr:to>
          <xdr:col>0</xdr:col>
          <xdr:colOff>1409700</xdr:colOff>
          <xdr:row>102</xdr:row>
          <xdr:rowOff>7620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S:\Denver-Place-DP\RP-Analytics\1_NSP\2024\2024-10-01%20800%20MW%20Updated%20Settlement%20Scenario\4_Deliverables\EO%20Files\FINAL%20EO%20files%20for%20Submission\EO%20-%20800%20MW%20Settlement%20Study%201,2,3%20-%20PVSC%20&amp;%20PVRR%20vs%20800MW%20Base.xlsb" TargetMode="External"/><Relationship Id="rId2" Type="http://schemas.microsoft.com/office/2019/04/relationships/externalLinkLongPath" Target="https://xcelenergy.sharepoint.com/Denver-Place-DP/RP-Analytics/1_NSP/2024/2024-10-01%20800%20MW%20Updated%20Settlement%20Scenario/4_Deliverables/EO%20Files/FINAL%20EO%20files%20for%20Submission/EO%20-%20800%20MW%20Settlement%20Study%201,2,3%20-%20PVSC%20&amp;%20PVRR%20vs%20800MW%20Base.xlsb?DE7EC515" TargetMode="External"/><Relationship Id="rId1" Type="http://schemas.openxmlformats.org/officeDocument/2006/relationships/externalLinkPath" Target="file:///\\DE7EC515\EO%20-%20800%20MW%20Settlement%20Study%201,2,3%20-%20PVSC%20&amp;%20PVRR%20vs%20800MW%20Bas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Enrgy_div\SEO\REIS\Electricity\18Electric\PreviousYearFiles\ELEC_121_2017_Forecas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5\ELEC_XXX_2024%20Forecast.xlsx" TargetMode="External"/><Relationship Id="rId1" Type="http://schemas.openxmlformats.org/officeDocument/2006/relationships/externalLinkPath" Target="https://xcelenergy.sharepoint.com/General-Offices-GO-02/Transmission-Access/NSP/Regulatory/MN%20Electric%20Annual%20Report/2025/ELEC_XXX_2024%20Forecas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_Final-5-28-2025%20-%20Levine_USE.xlsx" TargetMode="External"/><Relationship Id="rId1" Type="http://schemas.openxmlformats.org/officeDocument/2006/relationships/externalLinkPath" Target="file:///S:\General-Offices-GO-01\RATE\_NSPM%20Regulatory\MN%20Dockets\2025\25-0011%20Elec%20Util%20Ann%20Report\LIVE%20DOCS\ELEC_85_2024%20Forecast_Final-5-28-2025%20-%20Levine_US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4\ELEC_XXX_2023%20Forecast%20-%20Raihala%202024.06.17.xlsx" TargetMode="External"/><Relationship Id="rId1" Type="http://schemas.openxmlformats.org/officeDocument/2006/relationships/externalLinkPath" Target="https://xcelenergy.sharepoint.com/General-Offices-GO-02/Transmission-Access/NSP/Regulatory/MN%20Electric%20Annual%20Report/2024/ELEC_XXX_2023%20Forecast%20-%20Raihala%202024.06.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Osicka_USE.xlsx" TargetMode="External"/><Relationship Id="rId1" Type="http://schemas.openxmlformats.org/officeDocument/2006/relationships/externalLinkPath" Target="file:///S:\General-Offices-GO-01\RATE\_NSPM%20Regulatory\MN%20Dockets\2025\25-0011%20Elec%20Util%20Ann%20Report\LIVE%20DOCS\ELEC_85_2024%20Forecast%20-%20Osicka_US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Standing_USE.xlsx" TargetMode="External"/><Relationship Id="rId1" Type="http://schemas.openxmlformats.org/officeDocument/2006/relationships/externalLinkPath" Target="file:///S:\General-Offices-GO-01\RATE\_NSPM%20Regulatory\MN%20Dockets\2025\25-0011%20Elec%20Util%20Ann%20Report\LIVE%20DOCS\ELEC_85_2024%20Forecast%20-%20Standing_US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General-Offices-GO-02\ResPlan\IRP\2024%20IRP%20&amp;%20800%20MW%20Settlement\L&amp;R\L&amp;R%20NSP%20-%20800%20MW%20IRP%20Settlement%20-%202024-10-10.xlsm" TargetMode="External"/><Relationship Id="rId1" Type="http://schemas.openxmlformats.org/officeDocument/2006/relationships/externalLinkPath" Target="https://xcelenergy.sharepoint.com/General-Offices-GO-02/ResPlan/IRP/2024%20IRP%20&amp;%20800%20MW%20Settlement/L&amp;R/L&amp;R%20NSP%20-%20800%20MW%20IRP%20Settlement%20-%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ld CSC"/>
      <sheetName val="Owned vs Generic"/>
      <sheetName val="Selection"/>
      <sheetName val="Result Summary"/>
      <sheetName val="Nuclear Check"/>
      <sheetName val="Nuclear Cost"/>
      <sheetName val="Load Check"/>
      <sheetName val="Renewable Cost Check"/>
      <sheetName val="Battery Check"/>
      <sheetName val="CT Check"/>
      <sheetName val="SC GHG Cost Check"/>
      <sheetName val="Mkt Prices Check"/>
      <sheetName val="Gas Price Check"/>
      <sheetName val="Reserve Margin Check"/>
      <sheetName val="PVSC-PVRR Total"/>
      <sheetName val="Cumulative Expansion"/>
      <sheetName val="Capacity - All"/>
      <sheetName val="Energy Mix - All"/>
      <sheetName val="Emissions - All"/>
      <sheetName val="Market Exposure"/>
      <sheetName val="Other Annual Data"/>
      <sheetName val="System"/>
      <sheetName val="Costs"/>
      <sheetName val="Expansion Plans"/>
      <sheetName val="Selected Bids"/>
      <sheetName val="Capacity"/>
      <sheetName val="Energy Mix"/>
      <sheetName val="Emissions"/>
      <sheetName val="$MWh Costs"/>
      <sheetName val="Resource Stats"/>
      <sheetName val="CSC Calc_exp"/>
      <sheetName val="CSC Calc_Prod"/>
      <sheetName val="CSC_Inputs"/>
      <sheetName val="Company Annual"/>
      <sheetName val="Resource Annual"/>
      <sheetName val="Company Capital"/>
      <sheetName val="Company Annual Fuel"/>
      <sheetName val="System Annual Programs"/>
      <sheetName val="System Annual"/>
      <sheetName val="Transmission Annual"/>
      <sheetName val="Company Annual Programs"/>
      <sheetName val="Company Annual Emissions"/>
      <sheetName val="Company Annual Fixed Fuel"/>
      <sheetName val="Area Annual"/>
      <sheetName val="Transmission Annual Emissions"/>
      <sheetName val="Resource Annual Programs"/>
      <sheetName val="Resource Annual Emissions"/>
      <sheetName val="Resource Capital"/>
      <sheetName val="Fixed Capital"/>
      <sheetName val="Plan Projects"/>
      <sheetName val="Scenario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sheetData sheetId="1">
        <row r="6">
          <cell r="C6">
            <v>2017</v>
          </cell>
        </row>
      </sheetData>
      <sheetData sheetId="2"/>
      <sheetData sheetId="3"/>
      <sheetData sheetId="4"/>
      <sheetData sheetId="5">
        <row r="12">
          <cell r="C12">
            <v>2283.5</v>
          </cell>
          <cell r="D12">
            <v>2086.5</v>
          </cell>
          <cell r="E12">
            <v>1966.8</v>
          </cell>
          <cell r="F12">
            <v>1640.8</v>
          </cell>
          <cell r="G12">
            <v>1672.5</v>
          </cell>
          <cell r="H12">
            <v>2329.3000000000002</v>
          </cell>
          <cell r="I12">
            <v>2543.6999999999998</v>
          </cell>
          <cell r="J12">
            <v>2387.4</v>
          </cell>
          <cell r="K12">
            <v>2238.9</v>
          </cell>
          <cell r="L12">
            <v>1887.9</v>
          </cell>
          <cell r="M12">
            <v>2101.6</v>
          </cell>
          <cell r="N12">
            <v>2347.6999999999998</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ay"/>
      <sheetName val="PeakDemand"/>
      <sheetName val="FirmPurch"/>
      <sheetName val="FirmSales"/>
      <sheetName val="ParticipPurch"/>
      <sheetName val="ParticipSales"/>
      <sheetName val="Load&amp;GenCap"/>
      <sheetName val="Add&amp;Retire"/>
      <sheetName val="FuelRequirements"/>
      <sheetName val="Transmission"/>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intable Version"/>
      <sheetName val="UCAP Final Deliverable"/>
      <sheetName val="ICAP Final Deliverable"/>
      <sheetName val="Existing L&amp;R UCAP - All Seasons"/>
      <sheetName val="Existing L&amp;R Table UCAP"/>
      <sheetName val="ExPlan L&amp;R UCAP - Cumulative"/>
      <sheetName val="ExPlan L&amp;R UCAP - Annual"/>
      <sheetName val="Existing L&amp;R Table ICAP"/>
      <sheetName val="ExPlan L&amp;R Table ICAP"/>
      <sheetName val="Dates"/>
      <sheetName val="Retirement Dates"/>
      <sheetName val="Additional MISO Data"/>
      <sheetName val="Resource Monthly"/>
      <sheetName val="Company Monthly"/>
      <sheetName val="Area Monthly"/>
      <sheetName val="Net Load TimeSeriesDatedChanges"/>
      <sheetName val="Gross TimeSeriesDatedChanges"/>
      <sheetName val="DSM TimeSeriesDatedChanges"/>
      <sheetName val="EV TimeSeriesDatedChanges"/>
      <sheetName val="BE TimeSeriesDatedChanges"/>
      <sheetName val="DGSolar Monthly Capacity"/>
      <sheetName val="Energy Existing L&amp;R Table"/>
      <sheetName val="Energy ExPlan L&amp;R 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tabSelected="1" zoomScale="90" zoomScaleNormal="90" workbookViewId="0"/>
  </sheetViews>
  <sheetFormatPr defaultRowHeight="13.2" x14ac:dyDescent="0.25"/>
  <cols>
    <col min="1" max="1" width="5.6640625" customWidth="1"/>
    <col min="2" max="2" width="137.6640625" customWidth="1"/>
  </cols>
  <sheetData>
    <row r="1" spans="1:14" ht="17.399999999999999" x14ac:dyDescent="0.3">
      <c r="A1" s="34" t="s">
        <v>0</v>
      </c>
      <c r="B1" s="68"/>
      <c r="C1" s="68"/>
      <c r="D1" s="68"/>
      <c r="E1" s="68"/>
      <c r="F1" s="68"/>
      <c r="G1" s="68"/>
      <c r="H1" s="68"/>
      <c r="I1" s="68"/>
      <c r="J1" s="68"/>
      <c r="K1" s="68"/>
      <c r="L1" s="68"/>
      <c r="M1" s="68"/>
      <c r="N1" s="68"/>
    </row>
    <row r="2" spans="1:14" ht="18" customHeight="1" x14ac:dyDescent="0.3">
      <c r="A2" s="34" t="str">
        <f>"CY "&amp;REPORTYEAR&amp;""</f>
        <v>CY 2024</v>
      </c>
      <c r="B2" s="68"/>
      <c r="C2" s="68"/>
      <c r="D2" s="68"/>
      <c r="E2" s="68"/>
      <c r="F2" s="68"/>
      <c r="G2" s="68"/>
      <c r="H2" s="68"/>
      <c r="I2" s="68"/>
      <c r="J2" s="68"/>
      <c r="K2" s="68"/>
      <c r="L2" s="68"/>
      <c r="M2" s="68"/>
      <c r="N2" s="68"/>
    </row>
    <row r="3" spans="1:14" ht="15.6" x14ac:dyDescent="0.3">
      <c r="A3" s="73" t="s">
        <v>1</v>
      </c>
      <c r="B3" s="68"/>
      <c r="C3" s="68"/>
      <c r="D3" s="68"/>
      <c r="E3" s="68"/>
      <c r="F3" s="68"/>
      <c r="G3" s="68"/>
      <c r="H3" s="68"/>
      <c r="I3" s="68"/>
      <c r="J3" s="68"/>
      <c r="K3" s="68"/>
      <c r="L3" s="68"/>
      <c r="M3" s="68"/>
      <c r="N3" s="68"/>
    </row>
    <row r="4" spans="1:14" ht="15" x14ac:dyDescent="0.25">
      <c r="A4" s="68" t="s">
        <v>2</v>
      </c>
      <c r="B4" s="68"/>
      <c r="C4" s="68"/>
      <c r="D4" s="68"/>
      <c r="E4" s="68"/>
      <c r="F4" s="68"/>
      <c r="G4" s="68"/>
      <c r="H4" s="68"/>
      <c r="I4" s="68"/>
      <c r="J4" s="68"/>
      <c r="K4" s="68"/>
      <c r="L4" s="68"/>
      <c r="M4" s="68"/>
      <c r="N4" s="68"/>
    </row>
    <row r="5" spans="1:14" ht="15" x14ac:dyDescent="0.25">
      <c r="A5" s="68" t="s">
        <v>3</v>
      </c>
      <c r="B5" s="68"/>
      <c r="C5" s="68"/>
      <c r="D5" s="68"/>
      <c r="E5" s="68"/>
      <c r="F5" s="68"/>
      <c r="G5" s="68"/>
      <c r="H5" s="68"/>
      <c r="I5" s="68"/>
      <c r="J5" s="68"/>
      <c r="K5" s="68"/>
      <c r="L5" s="68"/>
      <c r="M5" s="68"/>
      <c r="N5" s="68"/>
    </row>
    <row r="6" spans="1:14" ht="15.6" x14ac:dyDescent="0.3">
      <c r="A6" s="75" t="s">
        <v>4</v>
      </c>
      <c r="B6" s="75"/>
      <c r="C6" s="68"/>
      <c r="D6" s="68"/>
      <c r="E6" s="68"/>
      <c r="F6" s="68"/>
      <c r="G6" s="68"/>
      <c r="H6" s="68"/>
      <c r="I6" s="68"/>
      <c r="J6" s="68"/>
      <c r="K6" s="68"/>
      <c r="L6" s="68"/>
      <c r="M6" s="68"/>
      <c r="N6" s="68"/>
    </row>
    <row r="7" spans="1:14" ht="15" x14ac:dyDescent="0.25">
      <c r="A7" s="68"/>
      <c r="B7" s="68"/>
      <c r="C7" s="68"/>
      <c r="D7" s="68"/>
      <c r="E7" s="68"/>
      <c r="F7" s="68"/>
      <c r="G7" s="68"/>
      <c r="H7" s="68"/>
      <c r="I7" s="68"/>
      <c r="J7" s="68"/>
      <c r="K7" s="68"/>
      <c r="L7" s="68"/>
      <c r="M7" s="68"/>
      <c r="N7" s="68"/>
    </row>
    <row r="8" spans="1:14" ht="15" x14ac:dyDescent="0.25">
      <c r="A8" s="68" t="s">
        <v>5</v>
      </c>
      <c r="B8" s="68"/>
      <c r="C8" s="68"/>
      <c r="D8" s="68"/>
      <c r="E8" s="68"/>
      <c r="F8" s="68"/>
      <c r="G8" s="68"/>
      <c r="H8" s="68"/>
      <c r="I8" s="68"/>
      <c r="J8" s="68"/>
      <c r="K8" s="68"/>
      <c r="L8" s="68"/>
      <c r="M8" s="68"/>
      <c r="N8" s="68"/>
    </row>
    <row r="9" spans="1:14" ht="15" x14ac:dyDescent="0.25">
      <c r="A9" s="110"/>
      <c r="B9" s="68" t="s">
        <v>6</v>
      </c>
      <c r="C9" s="68"/>
      <c r="D9" s="68"/>
      <c r="E9" s="68"/>
      <c r="F9" s="68"/>
      <c r="G9" s="68"/>
      <c r="H9" s="68"/>
      <c r="I9" s="68"/>
      <c r="J9" s="68"/>
      <c r="K9" s="68"/>
      <c r="L9" s="68"/>
      <c r="M9" s="68"/>
      <c r="N9" s="68"/>
    </row>
    <row r="10" spans="1:14" ht="15" x14ac:dyDescent="0.25">
      <c r="A10" s="69"/>
      <c r="B10" s="68" t="s">
        <v>7</v>
      </c>
      <c r="C10" s="68"/>
      <c r="D10" s="68"/>
      <c r="E10" s="68"/>
      <c r="F10" s="68"/>
      <c r="G10" s="68"/>
      <c r="H10" s="68"/>
      <c r="I10" s="68"/>
      <c r="J10" s="68"/>
      <c r="K10" s="68"/>
      <c r="L10" s="68"/>
      <c r="M10" s="68"/>
      <c r="N10" s="68"/>
    </row>
    <row r="11" spans="1:14" ht="15.6" x14ac:dyDescent="0.3">
      <c r="A11" s="70"/>
      <c r="B11" s="73" t="s">
        <v>8</v>
      </c>
      <c r="C11" s="68"/>
      <c r="D11" s="68"/>
      <c r="E11" s="68"/>
      <c r="F11" s="68"/>
      <c r="G11" s="68"/>
      <c r="H11" s="68"/>
      <c r="I11" s="68"/>
      <c r="J11" s="68"/>
      <c r="K11" s="68"/>
      <c r="L11" s="68"/>
      <c r="M11" s="68"/>
      <c r="N11" s="68"/>
    </row>
    <row r="12" spans="1:14" ht="15" x14ac:dyDescent="0.25">
      <c r="A12" s="71"/>
      <c r="B12" s="68" t="s">
        <v>9</v>
      </c>
      <c r="C12" s="68"/>
      <c r="D12" s="68"/>
      <c r="E12" s="68"/>
      <c r="F12" s="68"/>
      <c r="G12" s="68"/>
      <c r="H12" s="68"/>
      <c r="I12" s="68"/>
      <c r="J12" s="68"/>
      <c r="K12" s="68"/>
      <c r="L12" s="68"/>
      <c r="M12" s="68"/>
      <c r="N12" s="68"/>
    </row>
    <row r="13" spans="1:14" ht="15" x14ac:dyDescent="0.25">
      <c r="A13" s="68"/>
      <c r="B13" s="68" t="s">
        <v>10</v>
      </c>
      <c r="C13" s="68"/>
      <c r="D13" s="68"/>
      <c r="E13" s="68"/>
      <c r="F13" s="68"/>
      <c r="G13" s="68"/>
      <c r="H13" s="68"/>
      <c r="I13" s="68"/>
      <c r="J13" s="68"/>
      <c r="K13" s="68"/>
      <c r="L13" s="68"/>
      <c r="M13" s="68"/>
      <c r="N13" s="68"/>
    </row>
    <row r="14" spans="1:14" ht="15" x14ac:dyDescent="0.25">
      <c r="A14" s="68"/>
      <c r="B14" s="68"/>
      <c r="C14" s="68"/>
      <c r="D14" s="68"/>
      <c r="E14" s="68"/>
      <c r="F14" s="68"/>
      <c r="G14" s="68"/>
      <c r="H14" s="68"/>
      <c r="I14" s="68"/>
      <c r="J14" s="68"/>
      <c r="K14" s="68"/>
      <c r="L14" s="68"/>
      <c r="M14" s="68"/>
      <c r="N14" s="68"/>
    </row>
    <row r="15" spans="1:14" ht="15" x14ac:dyDescent="0.25">
      <c r="A15" s="68" t="s">
        <v>11</v>
      </c>
      <c r="B15" s="68"/>
      <c r="C15" s="68"/>
      <c r="D15" s="68"/>
      <c r="E15" s="68"/>
      <c r="F15" s="68"/>
      <c r="G15" s="68"/>
      <c r="H15" s="68"/>
      <c r="I15" s="68"/>
      <c r="J15" s="68"/>
      <c r="K15" s="68"/>
      <c r="L15" s="68"/>
      <c r="M15" s="68"/>
      <c r="N15" s="68"/>
    </row>
    <row r="16" spans="1:14" ht="15" x14ac:dyDescent="0.25">
      <c r="A16" s="68" t="s">
        <v>12</v>
      </c>
      <c r="B16" s="68"/>
      <c r="C16" s="68"/>
      <c r="D16" s="68"/>
      <c r="E16" s="68"/>
      <c r="F16" s="68"/>
      <c r="G16" s="68"/>
      <c r="H16" s="68"/>
      <c r="I16" s="68"/>
      <c r="J16" s="68"/>
      <c r="K16" s="68"/>
      <c r="L16" s="68"/>
      <c r="M16" s="68"/>
      <c r="N16" s="68"/>
    </row>
    <row r="17" spans="1:14" ht="15" x14ac:dyDescent="0.25">
      <c r="A17" s="68" t="s">
        <v>13</v>
      </c>
      <c r="B17" s="68"/>
      <c r="C17" s="68"/>
      <c r="D17" s="68"/>
      <c r="E17" s="68"/>
      <c r="F17" s="68"/>
      <c r="G17" s="68"/>
      <c r="H17" s="68"/>
      <c r="I17" s="68"/>
      <c r="J17" s="68"/>
      <c r="K17" s="68"/>
      <c r="L17" s="68"/>
      <c r="M17" s="68"/>
      <c r="N17" s="68"/>
    </row>
    <row r="18" spans="1:14" ht="15" x14ac:dyDescent="0.25">
      <c r="A18" s="68"/>
      <c r="B18" s="68"/>
      <c r="C18" s="68"/>
      <c r="D18" s="68"/>
      <c r="E18" s="68"/>
      <c r="F18" s="68"/>
      <c r="G18" s="68"/>
      <c r="H18" s="68"/>
      <c r="I18" s="68"/>
      <c r="J18" s="68"/>
      <c r="K18" s="68"/>
      <c r="L18" s="68"/>
      <c r="M18" s="68"/>
      <c r="N18" s="68"/>
    </row>
    <row r="19" spans="1:14" ht="60.15" customHeight="1" x14ac:dyDescent="0.25">
      <c r="A19" s="305" t="s">
        <v>14</v>
      </c>
      <c r="B19" s="305"/>
    </row>
    <row r="20" spans="1:14" ht="15" x14ac:dyDescent="0.25">
      <c r="A20" s="68"/>
      <c r="B20" s="68"/>
      <c r="C20" s="68"/>
      <c r="D20" s="68"/>
      <c r="E20" s="68"/>
      <c r="F20" s="68"/>
      <c r="G20" s="68"/>
      <c r="H20" s="68"/>
      <c r="I20" s="68"/>
      <c r="J20" s="68"/>
      <c r="K20" s="68"/>
      <c r="L20" s="68"/>
      <c r="M20" s="68"/>
      <c r="N20" s="68"/>
    </row>
    <row r="21" spans="1:14" ht="15" x14ac:dyDescent="0.25">
      <c r="A21" s="68" t="s">
        <v>15</v>
      </c>
      <c r="B21" s="68"/>
      <c r="C21" s="68"/>
      <c r="D21" s="68"/>
      <c r="E21" s="68"/>
      <c r="F21" s="68"/>
      <c r="G21" s="68"/>
      <c r="H21" s="68"/>
      <c r="I21" s="68"/>
      <c r="J21" s="68"/>
      <c r="K21" s="68"/>
      <c r="L21" s="68"/>
      <c r="M21" s="68"/>
      <c r="N21" s="68"/>
    </row>
    <row r="22" spans="1:14" ht="15" x14ac:dyDescent="0.25">
      <c r="A22" s="68" t="s">
        <v>16</v>
      </c>
      <c r="B22" s="68"/>
      <c r="C22" s="68"/>
      <c r="D22" s="68"/>
      <c r="E22" s="68"/>
      <c r="F22" s="68"/>
      <c r="G22" s="68"/>
      <c r="H22" s="68"/>
      <c r="I22" s="68"/>
      <c r="J22" s="68"/>
      <c r="K22" s="68"/>
      <c r="L22" s="68"/>
      <c r="M22" s="68"/>
      <c r="N22" s="68"/>
    </row>
    <row r="23" spans="1:14" ht="15" x14ac:dyDescent="0.25">
      <c r="A23" s="68"/>
      <c r="B23" s="76" t="s">
        <v>17</v>
      </c>
      <c r="C23" s="68"/>
      <c r="D23" s="68"/>
      <c r="E23" s="68"/>
      <c r="F23" s="68"/>
      <c r="G23" s="68"/>
      <c r="H23" s="68"/>
      <c r="I23" s="68"/>
      <c r="J23" s="68"/>
      <c r="K23" s="68"/>
      <c r="L23" s="68"/>
      <c r="M23" s="68"/>
      <c r="N23" s="68"/>
    </row>
    <row r="24" spans="1:14" ht="15" x14ac:dyDescent="0.25">
      <c r="A24" s="68"/>
      <c r="B24" s="68"/>
      <c r="C24" s="68"/>
      <c r="D24" s="68"/>
      <c r="E24" s="68"/>
      <c r="F24" s="68"/>
      <c r="G24" s="68"/>
      <c r="H24" s="68"/>
      <c r="I24" s="68"/>
      <c r="J24" s="68"/>
      <c r="K24" s="68"/>
      <c r="L24" s="68"/>
      <c r="M24" s="68"/>
      <c r="N24" s="68"/>
    </row>
    <row r="25" spans="1:14" ht="15" x14ac:dyDescent="0.25">
      <c r="A25" s="68" t="s">
        <v>18</v>
      </c>
      <c r="B25" s="68"/>
      <c r="C25" s="68"/>
      <c r="D25" s="68"/>
      <c r="E25" s="68"/>
      <c r="F25" s="68"/>
      <c r="G25" s="68"/>
      <c r="H25" s="68"/>
      <c r="I25" s="68"/>
      <c r="J25" s="68"/>
      <c r="K25" s="68"/>
      <c r="L25" s="68"/>
      <c r="M25" s="68"/>
      <c r="N25" s="68"/>
    </row>
    <row r="26" spans="1:14" ht="15" x14ac:dyDescent="0.25">
      <c r="A26" s="68"/>
      <c r="B26" s="68" t="s">
        <v>19</v>
      </c>
      <c r="C26" s="68"/>
      <c r="D26" s="68"/>
      <c r="E26" s="68"/>
      <c r="F26" s="68"/>
      <c r="G26" s="68"/>
      <c r="H26" s="68"/>
      <c r="I26" s="68"/>
      <c r="J26" s="68"/>
      <c r="K26" s="68"/>
      <c r="L26" s="68"/>
      <c r="M26" s="68"/>
      <c r="N26" s="68"/>
    </row>
    <row r="27" spans="1:14" ht="15" x14ac:dyDescent="0.25">
      <c r="A27" s="68"/>
      <c r="B27" s="68" t="s">
        <v>20</v>
      </c>
      <c r="C27" s="68"/>
      <c r="D27" s="68"/>
      <c r="E27" s="68"/>
      <c r="F27" s="68"/>
      <c r="G27" s="68"/>
      <c r="H27" s="68"/>
      <c r="I27" s="68"/>
      <c r="J27" s="68"/>
      <c r="K27" s="68"/>
      <c r="L27" s="68"/>
      <c r="M27" s="68"/>
      <c r="N27" s="68"/>
    </row>
    <row r="28" spans="1:14" ht="15.6" x14ac:dyDescent="0.3">
      <c r="A28" s="68"/>
      <c r="B28" s="76" t="s">
        <v>21</v>
      </c>
      <c r="C28" s="68"/>
      <c r="D28" s="68"/>
      <c r="E28" s="68"/>
      <c r="F28" s="68"/>
      <c r="G28" s="68"/>
      <c r="H28" s="68"/>
      <c r="I28" s="68"/>
      <c r="J28" s="68"/>
      <c r="K28" s="68"/>
      <c r="L28" s="68"/>
      <c r="M28" s="68"/>
      <c r="N28" s="68"/>
    </row>
    <row r="29" spans="1:14" ht="15.6" x14ac:dyDescent="0.3">
      <c r="A29" s="68"/>
      <c r="B29" s="68" t="s">
        <v>22</v>
      </c>
      <c r="C29" s="68"/>
      <c r="D29" s="68"/>
      <c r="E29" s="68"/>
      <c r="F29" s="68"/>
      <c r="G29" s="68"/>
      <c r="H29" s="68"/>
      <c r="I29" s="68"/>
      <c r="J29" s="68"/>
      <c r="K29" s="68"/>
      <c r="L29" s="68"/>
      <c r="M29" s="68"/>
      <c r="N29" s="68"/>
    </row>
    <row r="30" spans="1:14" ht="15" x14ac:dyDescent="0.25">
      <c r="B30" s="76" t="s">
        <v>23</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F804-0A61-47BF-AFC8-E16F358296BF}">
  <sheetPr>
    <tabColor rgb="FFFF0000"/>
    <pageSetUpPr fitToPage="1"/>
  </sheetPr>
  <dimension ref="A1:M79"/>
  <sheetViews>
    <sheetView zoomScale="90" zoomScaleNormal="90" workbookViewId="0">
      <pane xSplit="3" ySplit="5" topLeftCell="D46" activePane="bottomRight" state="frozen"/>
      <selection pane="topRight" activeCell="J40" sqref="J40"/>
      <selection pane="bottomLeft" activeCell="J40" sqref="J40"/>
      <selection pane="bottomRight" activeCell="J56" sqref="J56"/>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K1" s="113" t="s">
        <v>25</v>
      </c>
      <c r="L1" s="113"/>
      <c r="M1" s="248" t="s">
        <v>110</v>
      </c>
    </row>
    <row r="2" spans="1:13" ht="18" customHeight="1" x14ac:dyDescent="0.3">
      <c r="A2" s="111" t="str">
        <f>"CY "&amp;REPORTYEAR&amp;""</f>
        <v>CY 2024</v>
      </c>
      <c r="M2" s="248" t="s">
        <v>112</v>
      </c>
    </row>
    <row r="3" spans="1:13" x14ac:dyDescent="0.25">
      <c r="A3" s="114" t="s">
        <v>238</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81"/>
      <c r="K5" s="256"/>
      <c r="L5" s="281"/>
      <c r="M5" s="281"/>
    </row>
    <row r="6" spans="1:13" ht="12.9" customHeight="1" x14ac:dyDescent="0.25">
      <c r="A6" s="313" t="s">
        <v>84</v>
      </c>
      <c r="B6" s="314">
        <f>REPORTYEAR</f>
        <v>2024</v>
      </c>
      <c r="C6" s="119" t="s">
        <v>172</v>
      </c>
      <c r="D6" s="280"/>
      <c r="E6" s="269"/>
      <c r="F6" s="269"/>
      <c r="G6" s="269"/>
      <c r="H6" s="269"/>
      <c r="I6" s="269"/>
      <c r="J6" s="258"/>
      <c r="K6" s="258"/>
      <c r="L6" s="258"/>
      <c r="M6" s="258"/>
    </row>
    <row r="7" spans="1:13" ht="12.9" customHeight="1" x14ac:dyDescent="0.25">
      <c r="A7" s="313"/>
      <c r="B7" s="340"/>
      <c r="C7" s="122" t="s">
        <v>173</v>
      </c>
      <c r="D7" s="276"/>
      <c r="E7" s="270"/>
      <c r="F7" s="270"/>
      <c r="G7" s="270"/>
      <c r="H7" s="270"/>
      <c r="I7" s="270"/>
      <c r="J7" s="261"/>
      <c r="K7" s="261"/>
      <c r="L7" s="261"/>
      <c r="M7" s="261"/>
    </row>
    <row r="8" spans="1:13" ht="12.9" customHeight="1" x14ac:dyDescent="0.25">
      <c r="A8" s="313"/>
      <c r="B8" s="340"/>
      <c r="C8" s="122" t="s">
        <v>174</v>
      </c>
      <c r="D8" s="271"/>
      <c r="E8" s="271"/>
      <c r="F8" s="271"/>
      <c r="G8" s="271"/>
      <c r="H8" s="271"/>
      <c r="I8" s="271"/>
      <c r="J8" s="264"/>
      <c r="K8" s="264"/>
      <c r="L8" s="264"/>
      <c r="M8" s="264"/>
    </row>
    <row r="9" spans="1:13" x14ac:dyDescent="0.25">
      <c r="A9" s="313"/>
      <c r="B9" s="315"/>
      <c r="C9" s="123" t="s">
        <v>175</v>
      </c>
      <c r="D9" s="273"/>
      <c r="E9" s="273"/>
      <c r="F9" s="273"/>
      <c r="G9" s="273"/>
      <c r="H9" s="273"/>
      <c r="I9" s="273"/>
      <c r="J9" s="267"/>
      <c r="K9" s="267"/>
      <c r="L9" s="267"/>
      <c r="M9" s="267"/>
    </row>
    <row r="10" spans="1:13" ht="12.9" customHeight="1" x14ac:dyDescent="0.25">
      <c r="A10" s="313" t="s">
        <v>88</v>
      </c>
      <c r="B10" s="314">
        <f>REPORTYEAR+1</f>
        <v>2025</v>
      </c>
      <c r="C10" s="119" t="s">
        <v>176</v>
      </c>
      <c r="D10" s="280"/>
      <c r="E10" s="269"/>
      <c r="F10" s="269"/>
      <c r="G10" s="269"/>
      <c r="H10" s="269"/>
      <c r="I10" s="269"/>
      <c r="J10" s="269"/>
      <c r="K10" s="258"/>
      <c r="L10" s="258"/>
      <c r="M10" s="258"/>
    </row>
    <row r="11" spans="1:13" ht="12.9" customHeight="1" x14ac:dyDescent="0.25">
      <c r="A11" s="313"/>
      <c r="B11" s="340"/>
      <c r="C11" s="122" t="s">
        <v>177</v>
      </c>
      <c r="D11" s="276"/>
      <c r="E11" s="270"/>
      <c r="F11" s="270"/>
      <c r="G11" s="270"/>
      <c r="H11" s="270"/>
      <c r="I11" s="270"/>
      <c r="J11" s="270"/>
      <c r="K11" s="261"/>
      <c r="L11" s="261"/>
      <c r="M11" s="261"/>
    </row>
    <row r="12" spans="1:13" ht="12.9" customHeight="1" x14ac:dyDescent="0.25">
      <c r="A12" s="313"/>
      <c r="B12" s="340"/>
      <c r="C12" s="122" t="s">
        <v>178</v>
      </c>
      <c r="D12" s="271"/>
      <c r="E12" s="271"/>
      <c r="F12" s="271"/>
      <c r="G12" s="271"/>
      <c r="H12" s="271"/>
      <c r="I12" s="271"/>
      <c r="J12" s="271"/>
      <c r="K12" s="264"/>
      <c r="L12" s="264"/>
      <c r="M12" s="264"/>
    </row>
    <row r="13" spans="1:13" x14ac:dyDescent="0.25">
      <c r="A13" s="313"/>
      <c r="B13" s="315"/>
      <c r="C13" s="123" t="s">
        <v>179</v>
      </c>
      <c r="D13" s="273"/>
      <c r="E13" s="273"/>
      <c r="F13" s="273"/>
      <c r="G13" s="273"/>
      <c r="H13" s="273"/>
      <c r="I13" s="273"/>
      <c r="J13" s="273"/>
      <c r="K13" s="279"/>
      <c r="L13" s="267"/>
      <c r="M13" s="267"/>
    </row>
    <row r="14" spans="1:13" ht="12.9" customHeight="1" x14ac:dyDescent="0.25">
      <c r="A14" s="312" t="s">
        <v>89</v>
      </c>
      <c r="B14" s="314">
        <f>REPORTYEAR+2</f>
        <v>2026</v>
      </c>
      <c r="C14" s="119" t="s">
        <v>180</v>
      </c>
      <c r="D14" s="280"/>
      <c r="E14" s="280"/>
      <c r="F14" s="280"/>
      <c r="G14" s="280"/>
      <c r="H14" s="280"/>
      <c r="I14" s="280"/>
      <c r="J14" s="280"/>
      <c r="K14" s="258"/>
      <c r="L14" s="258"/>
      <c r="M14" s="258"/>
    </row>
    <row r="15" spans="1:13" ht="12.9" customHeight="1" x14ac:dyDescent="0.25">
      <c r="A15" s="312"/>
      <c r="B15" s="340"/>
      <c r="C15" s="122" t="s">
        <v>181</v>
      </c>
      <c r="D15" s="276"/>
      <c r="E15" s="276"/>
      <c r="F15" s="276"/>
      <c r="G15" s="276"/>
      <c r="H15" s="276"/>
      <c r="I15" s="276"/>
      <c r="J15" s="276"/>
      <c r="K15" s="261"/>
      <c r="L15" s="261"/>
      <c r="M15" s="261"/>
    </row>
    <row r="16" spans="1:13" ht="12.9" customHeight="1" x14ac:dyDescent="0.25">
      <c r="A16" s="312"/>
      <c r="B16" s="340"/>
      <c r="C16" s="122" t="s">
        <v>182</v>
      </c>
      <c r="D16" s="271"/>
      <c r="E16" s="272"/>
      <c r="F16" s="272"/>
      <c r="G16" s="272"/>
      <c r="H16" s="272"/>
      <c r="I16" s="272"/>
      <c r="J16" s="272"/>
      <c r="K16" s="264"/>
      <c r="L16" s="264"/>
      <c r="M16" s="264"/>
    </row>
    <row r="17" spans="1:13" x14ac:dyDescent="0.25">
      <c r="A17" s="313"/>
      <c r="B17" s="315"/>
      <c r="C17" s="123" t="s">
        <v>183</v>
      </c>
      <c r="D17" s="273"/>
      <c r="E17" s="274"/>
      <c r="F17" s="274"/>
      <c r="G17" s="274"/>
      <c r="H17" s="274"/>
      <c r="I17" s="274"/>
      <c r="J17" s="274"/>
      <c r="K17" s="267"/>
      <c r="L17" s="267"/>
      <c r="M17" s="267"/>
    </row>
    <row r="18" spans="1:13" ht="12.9" customHeight="1" x14ac:dyDescent="0.25">
      <c r="A18" s="312" t="s">
        <v>90</v>
      </c>
      <c r="B18" s="314">
        <f>REPORTYEAR+3</f>
        <v>2027</v>
      </c>
      <c r="C18" s="119" t="s">
        <v>184</v>
      </c>
      <c r="D18" s="280"/>
      <c r="E18" s="280"/>
      <c r="F18" s="280"/>
      <c r="G18" s="280"/>
      <c r="H18" s="280"/>
      <c r="I18" s="280"/>
      <c r="J18" s="280"/>
      <c r="K18" s="258"/>
      <c r="L18" s="258"/>
      <c r="M18" s="258"/>
    </row>
    <row r="19" spans="1:13" ht="12.9" customHeight="1" x14ac:dyDescent="0.25">
      <c r="A19" s="312"/>
      <c r="B19" s="340"/>
      <c r="C19" s="122" t="s">
        <v>185</v>
      </c>
      <c r="D19" s="276"/>
      <c r="E19" s="276"/>
      <c r="F19" s="276"/>
      <c r="G19" s="276"/>
      <c r="H19" s="276"/>
      <c r="I19" s="276"/>
      <c r="J19" s="276"/>
      <c r="K19" s="261"/>
      <c r="L19" s="261"/>
      <c r="M19" s="261"/>
    </row>
    <row r="20" spans="1:13" ht="12.9" customHeight="1" x14ac:dyDescent="0.25">
      <c r="A20" s="312"/>
      <c r="B20" s="340"/>
      <c r="C20" s="122" t="s">
        <v>186</v>
      </c>
      <c r="D20" s="271"/>
      <c r="E20" s="272"/>
      <c r="F20" s="272"/>
      <c r="G20" s="272"/>
      <c r="H20" s="272"/>
      <c r="I20" s="272"/>
      <c r="J20" s="272"/>
      <c r="K20" s="264"/>
      <c r="L20" s="264"/>
      <c r="M20" s="264"/>
    </row>
    <row r="21" spans="1:13" x14ac:dyDescent="0.25">
      <c r="A21" s="313"/>
      <c r="B21" s="315"/>
      <c r="C21" s="123" t="s">
        <v>187</v>
      </c>
      <c r="D21" s="273"/>
      <c r="E21" s="274"/>
      <c r="F21" s="274"/>
      <c r="G21" s="274"/>
      <c r="H21" s="274"/>
      <c r="I21" s="274"/>
      <c r="J21" s="274"/>
      <c r="K21" s="267"/>
      <c r="L21" s="267"/>
      <c r="M21" s="267"/>
    </row>
    <row r="22" spans="1:13" ht="12.9" customHeight="1" x14ac:dyDescent="0.25">
      <c r="A22" s="312" t="s">
        <v>91</v>
      </c>
      <c r="B22" s="314">
        <f>REPORTYEAR+4</f>
        <v>2028</v>
      </c>
      <c r="C22" s="119" t="s">
        <v>188</v>
      </c>
      <c r="D22" s="280"/>
      <c r="E22" s="280"/>
      <c r="F22" s="280"/>
      <c r="G22" s="280"/>
      <c r="H22" s="280"/>
      <c r="I22" s="280"/>
      <c r="J22" s="280"/>
      <c r="K22" s="258"/>
      <c r="L22" s="258"/>
      <c r="M22" s="258"/>
    </row>
    <row r="23" spans="1:13" ht="12.9" customHeight="1" x14ac:dyDescent="0.25">
      <c r="A23" s="312"/>
      <c r="B23" s="340"/>
      <c r="C23" s="122" t="s">
        <v>189</v>
      </c>
      <c r="D23" s="276"/>
      <c r="E23" s="276"/>
      <c r="F23" s="276"/>
      <c r="G23" s="276"/>
      <c r="H23" s="276"/>
      <c r="I23" s="276"/>
      <c r="J23" s="276"/>
      <c r="K23" s="261"/>
      <c r="L23" s="261"/>
      <c r="M23" s="261"/>
    </row>
    <row r="24" spans="1:13" ht="12.9" customHeight="1" x14ac:dyDescent="0.25">
      <c r="A24" s="312"/>
      <c r="B24" s="340"/>
      <c r="C24" s="122" t="s">
        <v>190</v>
      </c>
      <c r="D24" s="271"/>
      <c r="E24" s="272"/>
      <c r="F24" s="272"/>
      <c r="G24" s="272"/>
      <c r="H24" s="272"/>
      <c r="I24" s="272"/>
      <c r="J24" s="272"/>
      <c r="K24" s="264"/>
      <c r="L24" s="264"/>
      <c r="M24" s="264"/>
    </row>
    <row r="25" spans="1:13" x14ac:dyDescent="0.25">
      <c r="A25" s="313"/>
      <c r="B25" s="315"/>
      <c r="C25" s="123" t="s">
        <v>191</v>
      </c>
      <c r="D25" s="273"/>
      <c r="E25" s="274"/>
      <c r="F25" s="274"/>
      <c r="G25" s="274"/>
      <c r="H25" s="274"/>
      <c r="I25" s="274"/>
      <c r="J25" s="274"/>
      <c r="K25" s="267"/>
      <c r="L25" s="267"/>
      <c r="M25" s="267"/>
    </row>
    <row r="26" spans="1:13" ht="12.9" customHeight="1" x14ac:dyDescent="0.25">
      <c r="A26" s="312" t="s">
        <v>92</v>
      </c>
      <c r="B26" s="314">
        <f>REPORTYEAR+5</f>
        <v>2029</v>
      </c>
      <c r="C26" s="119" t="s">
        <v>192</v>
      </c>
      <c r="D26" s="280"/>
      <c r="E26" s="280"/>
      <c r="F26" s="280"/>
      <c r="G26" s="280"/>
      <c r="H26" s="280"/>
      <c r="I26" s="280"/>
      <c r="J26" s="280"/>
      <c r="K26" s="258"/>
      <c r="L26" s="258"/>
      <c r="M26" s="258"/>
    </row>
    <row r="27" spans="1:13" ht="12.9" customHeight="1" x14ac:dyDescent="0.25">
      <c r="A27" s="312"/>
      <c r="B27" s="340"/>
      <c r="C27" s="122" t="s">
        <v>193</v>
      </c>
      <c r="D27" s="276"/>
      <c r="E27" s="276"/>
      <c r="F27" s="276"/>
      <c r="G27" s="276"/>
      <c r="H27" s="276"/>
      <c r="I27" s="276"/>
      <c r="J27" s="276"/>
      <c r="K27" s="261"/>
      <c r="L27" s="261"/>
      <c r="M27" s="261"/>
    </row>
    <row r="28" spans="1:13" ht="12.9" customHeight="1" x14ac:dyDescent="0.25">
      <c r="A28" s="312"/>
      <c r="B28" s="340"/>
      <c r="C28" s="122" t="s">
        <v>194</v>
      </c>
      <c r="D28" s="271"/>
      <c r="E28" s="272"/>
      <c r="F28" s="272"/>
      <c r="G28" s="272"/>
      <c r="H28" s="272"/>
      <c r="I28" s="272"/>
      <c r="J28" s="272"/>
      <c r="K28" s="264"/>
      <c r="L28" s="264"/>
      <c r="M28" s="264"/>
    </row>
    <row r="29" spans="1:13" x14ac:dyDescent="0.25">
      <c r="A29" s="313"/>
      <c r="B29" s="315"/>
      <c r="C29" s="123" t="s">
        <v>195</v>
      </c>
      <c r="D29" s="273"/>
      <c r="E29" s="274"/>
      <c r="F29" s="274"/>
      <c r="G29" s="274"/>
      <c r="H29" s="274"/>
      <c r="I29" s="274"/>
      <c r="J29" s="274"/>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row>
    <row r="72" spans="1:13" x14ac:dyDescent="0.25">
      <c r="B72" s="127" t="s">
        <v>58</v>
      </c>
      <c r="C72" s="128"/>
      <c r="D72" s="128"/>
      <c r="E72" s="128"/>
      <c r="F72" s="128"/>
      <c r="G72" s="128"/>
      <c r="H72" s="128"/>
      <c r="I72" s="128"/>
      <c r="J72" s="129"/>
    </row>
    <row r="73" spans="1:13" x14ac:dyDescent="0.25">
      <c r="B73" s="353"/>
      <c r="C73" s="354"/>
      <c r="D73" s="354"/>
      <c r="E73" s="354"/>
      <c r="F73" s="354"/>
      <c r="G73" s="355"/>
      <c r="H73" s="355"/>
      <c r="I73" s="355"/>
      <c r="J73" s="356"/>
    </row>
    <row r="74" spans="1:13" x14ac:dyDescent="0.25">
      <c r="B74" s="357"/>
      <c r="C74" s="358"/>
      <c r="D74" s="358"/>
      <c r="E74" s="358"/>
      <c r="F74" s="358"/>
      <c r="G74" s="358"/>
      <c r="H74" s="358"/>
      <c r="I74" s="358"/>
      <c r="J74" s="359"/>
    </row>
    <row r="75" spans="1:13" x14ac:dyDescent="0.25">
      <c r="B75" s="357"/>
      <c r="C75" s="358"/>
      <c r="D75" s="358"/>
      <c r="E75" s="358"/>
      <c r="F75" s="358"/>
      <c r="G75" s="358"/>
      <c r="H75" s="358"/>
      <c r="I75" s="358"/>
      <c r="J75" s="359"/>
    </row>
    <row r="76" spans="1:13" x14ac:dyDescent="0.25">
      <c r="B76" s="357"/>
      <c r="C76" s="358"/>
      <c r="D76" s="358"/>
      <c r="E76" s="358"/>
      <c r="F76" s="358"/>
      <c r="G76" s="358"/>
      <c r="H76" s="358"/>
      <c r="I76" s="358"/>
      <c r="J76" s="359"/>
    </row>
    <row r="77" spans="1:13" x14ac:dyDescent="0.25">
      <c r="B77" s="357"/>
      <c r="C77" s="358"/>
      <c r="D77" s="358"/>
      <c r="E77" s="358"/>
      <c r="F77" s="358"/>
      <c r="G77" s="358"/>
      <c r="H77" s="358"/>
      <c r="I77" s="358"/>
      <c r="J77" s="359"/>
    </row>
    <row r="78" spans="1:13" x14ac:dyDescent="0.25">
      <c r="B78" s="360"/>
      <c r="C78" s="361"/>
      <c r="D78" s="361"/>
      <c r="E78" s="361"/>
      <c r="F78" s="361"/>
      <c r="G78" s="361"/>
      <c r="H78" s="361"/>
      <c r="I78" s="361"/>
      <c r="J78" s="362"/>
    </row>
    <row r="79" spans="1:13" customFormat="1" x14ac:dyDescent="0.25">
      <c r="J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J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43D2-E22D-4B50-905F-5705005C740C}">
  <sheetPr>
    <tabColor rgb="FFFF0000"/>
    <pageSetUpPr fitToPage="1"/>
  </sheetPr>
  <dimension ref="A1:R93"/>
  <sheetViews>
    <sheetView zoomScale="90" zoomScaleNormal="90" workbookViewId="0">
      <pane xSplit="3" ySplit="6" topLeftCell="D7" activePane="bottomRight" state="frozen"/>
      <selection pane="topRight" activeCell="J40" sqref="J40"/>
      <selection pane="bottomLeft" activeCell="J40" sqref="J40"/>
      <selection pane="bottomRight" activeCell="J29" sqref="J29"/>
    </sheetView>
  </sheetViews>
  <sheetFormatPr defaultColWidth="9.109375" defaultRowHeight="13.2" x14ac:dyDescent="0.25"/>
  <cols>
    <col min="1" max="1" width="12.6640625" style="112" customWidth="1"/>
    <col min="2" max="2" width="6.6640625" style="131" customWidth="1"/>
    <col min="3" max="3" width="16.88671875" style="112" bestFit="1" customWidth="1"/>
    <col min="4" max="14" width="15.6640625" style="112" customWidth="1"/>
    <col min="15" max="15" width="16.6640625" style="112" customWidth="1"/>
    <col min="16" max="18" width="15.6640625" style="112" customWidth="1"/>
    <col min="19" max="16384" width="9.109375" style="112"/>
  </cols>
  <sheetData>
    <row r="1" spans="1:18" ht="17.399999999999999" x14ac:dyDescent="0.3">
      <c r="A1" s="111" t="s">
        <v>71</v>
      </c>
      <c r="M1" s="113" t="s">
        <v>25</v>
      </c>
      <c r="R1" s="248" t="s">
        <v>110</v>
      </c>
    </row>
    <row r="2" spans="1:18" ht="18" customHeight="1" x14ac:dyDescent="0.3">
      <c r="A2" s="111" t="s">
        <v>111</v>
      </c>
      <c r="R2" s="248" t="s">
        <v>112</v>
      </c>
    </row>
    <row r="3" spans="1:18" x14ac:dyDescent="0.25">
      <c r="A3" s="114" t="s">
        <v>239</v>
      </c>
      <c r="B3" s="132"/>
      <c r="C3" s="115"/>
      <c r="D3" s="115"/>
      <c r="E3" s="115"/>
      <c r="F3" s="116" t="s">
        <v>170</v>
      </c>
      <c r="G3" s="117"/>
    </row>
    <row r="5" spans="1:18" x14ac:dyDescent="0.25">
      <c r="D5" s="133" t="s">
        <v>117</v>
      </c>
      <c r="E5" s="133" t="s">
        <v>118</v>
      </c>
      <c r="F5" s="133" t="s">
        <v>119</v>
      </c>
      <c r="G5" s="133" t="s">
        <v>120</v>
      </c>
      <c r="H5" s="133" t="s">
        <v>121</v>
      </c>
      <c r="I5" s="133" t="s">
        <v>122</v>
      </c>
      <c r="J5" s="133" t="s">
        <v>123</v>
      </c>
      <c r="K5" s="133" t="s">
        <v>124</v>
      </c>
      <c r="L5" s="133" t="s">
        <v>240</v>
      </c>
      <c r="M5" s="133" t="s">
        <v>241</v>
      </c>
      <c r="N5" s="133" t="s">
        <v>242</v>
      </c>
      <c r="O5" s="133" t="s">
        <v>243</v>
      </c>
      <c r="P5" s="133" t="s">
        <v>244</v>
      </c>
      <c r="Q5" s="133" t="s">
        <v>245</v>
      </c>
      <c r="R5" s="133" t="s">
        <v>246</v>
      </c>
    </row>
    <row r="6" spans="1:18" ht="69" x14ac:dyDescent="0.25">
      <c r="A6" s="134"/>
      <c r="B6" s="134"/>
      <c r="C6" s="135"/>
      <c r="D6" s="136" t="s">
        <v>247</v>
      </c>
      <c r="E6" s="137" t="s">
        <v>248</v>
      </c>
      <c r="F6" s="137" t="s">
        <v>249</v>
      </c>
      <c r="G6" s="137" t="s">
        <v>250</v>
      </c>
      <c r="H6" s="137" t="s">
        <v>251</v>
      </c>
      <c r="I6" s="137" t="s">
        <v>252</v>
      </c>
      <c r="J6" s="137" t="s">
        <v>253</v>
      </c>
      <c r="K6" s="137" t="s">
        <v>254</v>
      </c>
      <c r="L6" s="137" t="s">
        <v>255</v>
      </c>
      <c r="M6" s="137" t="s">
        <v>256</v>
      </c>
      <c r="N6" s="137" t="s">
        <v>257</v>
      </c>
      <c r="O6" s="137" t="s">
        <v>258</v>
      </c>
      <c r="P6" s="137" t="s">
        <v>259</v>
      </c>
      <c r="Q6" s="137" t="s">
        <v>260</v>
      </c>
      <c r="R6" s="137" t="s">
        <v>261</v>
      </c>
    </row>
    <row r="7" spans="1:18" x14ac:dyDescent="0.25">
      <c r="A7" s="138"/>
      <c r="B7" s="138"/>
      <c r="C7" s="139"/>
      <c r="D7" s="140" t="s">
        <v>135</v>
      </c>
      <c r="E7" s="141"/>
      <c r="F7" s="141"/>
      <c r="G7" s="141"/>
      <c r="H7" s="141"/>
      <c r="I7" s="141"/>
      <c r="J7" s="141"/>
      <c r="K7" s="141"/>
      <c r="L7" s="141"/>
      <c r="M7" s="141"/>
      <c r="N7" s="141"/>
      <c r="O7" s="141"/>
      <c r="P7" s="142"/>
      <c r="Q7" s="143"/>
      <c r="R7" s="141"/>
    </row>
    <row r="8" spans="1:18" x14ac:dyDescent="0.25">
      <c r="A8" s="313" t="s">
        <v>84</v>
      </c>
      <c r="B8" s="314">
        <v>2024</v>
      </c>
      <c r="C8" s="119" t="s">
        <v>172</v>
      </c>
      <c r="D8" s="269"/>
      <c r="E8" s="269"/>
      <c r="F8" s="269"/>
      <c r="G8" s="269"/>
      <c r="H8" s="269"/>
      <c r="I8" s="269"/>
      <c r="J8" s="269"/>
      <c r="K8" s="269"/>
      <c r="L8" s="292"/>
      <c r="M8" s="269"/>
      <c r="N8" s="269"/>
      <c r="O8" s="269"/>
      <c r="P8" s="269"/>
      <c r="Q8" s="269"/>
      <c r="R8" s="269"/>
    </row>
    <row r="9" spans="1:18" x14ac:dyDescent="0.25">
      <c r="A9" s="313"/>
      <c r="B9" s="340"/>
      <c r="C9" s="122" t="s">
        <v>173</v>
      </c>
      <c r="D9" s="270"/>
      <c r="E9" s="270"/>
      <c r="F9" s="293"/>
      <c r="G9" s="293"/>
      <c r="H9" s="293"/>
      <c r="I9" s="293"/>
      <c r="J9" s="293"/>
      <c r="K9" s="293"/>
      <c r="L9" s="294"/>
      <c r="M9" s="293"/>
      <c r="N9" s="293"/>
      <c r="O9" s="293"/>
      <c r="P9" s="270"/>
      <c r="Q9" s="270"/>
      <c r="R9" s="270"/>
    </row>
    <row r="10" spans="1:18" x14ac:dyDescent="0.25">
      <c r="A10" s="313"/>
      <c r="B10" s="340"/>
      <c r="C10" s="122" t="s">
        <v>174</v>
      </c>
      <c r="D10" s="271"/>
      <c r="E10" s="271"/>
      <c r="F10" s="295"/>
      <c r="G10" s="295"/>
      <c r="H10" s="295"/>
      <c r="I10" s="295"/>
      <c r="J10" s="295"/>
      <c r="K10" s="295"/>
      <c r="L10" s="296"/>
      <c r="M10" s="295"/>
      <c r="N10" s="295"/>
      <c r="O10" s="295"/>
      <c r="P10" s="271"/>
      <c r="Q10" s="271"/>
      <c r="R10" s="271"/>
    </row>
    <row r="11" spans="1:18" x14ac:dyDescent="0.25">
      <c r="A11" s="313"/>
      <c r="B11" s="363"/>
      <c r="C11" s="123" t="s">
        <v>175</v>
      </c>
      <c r="D11" s="273"/>
      <c r="E11" s="273"/>
      <c r="F11" s="295"/>
      <c r="G11" s="295"/>
      <c r="H11" s="297"/>
      <c r="I11" s="297"/>
      <c r="J11" s="297"/>
      <c r="K11" s="295"/>
      <c r="L11" s="298"/>
      <c r="M11" s="297"/>
      <c r="N11" s="295"/>
      <c r="O11" s="295"/>
      <c r="P11" s="273"/>
      <c r="Q11" s="273"/>
      <c r="R11" s="273"/>
    </row>
    <row r="12" spans="1:18" ht="12.75" customHeight="1" x14ac:dyDescent="0.25">
      <c r="A12" s="313" t="s">
        <v>88</v>
      </c>
      <c r="B12" s="314">
        <f>B8+1</f>
        <v>2025</v>
      </c>
      <c r="C12" s="119" t="s">
        <v>176</v>
      </c>
      <c r="D12" s="269"/>
      <c r="E12" s="269"/>
      <c r="F12" s="269"/>
      <c r="G12" s="269"/>
      <c r="H12" s="269"/>
      <c r="I12" s="269"/>
      <c r="J12" s="269"/>
      <c r="K12" s="269"/>
      <c r="L12" s="292"/>
      <c r="M12" s="269"/>
      <c r="N12" s="269"/>
      <c r="O12" s="269"/>
      <c r="P12" s="269"/>
      <c r="Q12" s="269"/>
      <c r="R12" s="269"/>
    </row>
    <row r="13" spans="1:18" x14ac:dyDescent="0.25">
      <c r="A13" s="313"/>
      <c r="B13" s="340"/>
      <c r="C13" s="122" t="s">
        <v>177</v>
      </c>
      <c r="D13" s="270"/>
      <c r="E13" s="270"/>
      <c r="F13" s="293"/>
      <c r="G13" s="293"/>
      <c r="H13" s="293"/>
      <c r="I13" s="293"/>
      <c r="J13" s="293"/>
      <c r="K13" s="293"/>
      <c r="L13" s="294"/>
      <c r="M13" s="293"/>
      <c r="N13" s="293"/>
      <c r="O13" s="293"/>
      <c r="P13" s="270"/>
      <c r="Q13" s="270"/>
      <c r="R13" s="270"/>
    </row>
    <row r="14" spans="1:18" ht="12.75" customHeight="1" x14ac:dyDescent="0.25">
      <c r="A14" s="313"/>
      <c r="B14" s="340"/>
      <c r="C14" s="122" t="s">
        <v>178</v>
      </c>
      <c r="D14" s="271"/>
      <c r="E14" s="271"/>
      <c r="F14" s="295"/>
      <c r="G14" s="295"/>
      <c r="H14" s="295"/>
      <c r="I14" s="295"/>
      <c r="J14" s="295"/>
      <c r="K14" s="295"/>
      <c r="L14" s="296"/>
      <c r="M14" s="295"/>
      <c r="N14" s="295"/>
      <c r="O14" s="295"/>
      <c r="P14" s="271"/>
      <c r="Q14" s="271"/>
      <c r="R14" s="271"/>
    </row>
    <row r="15" spans="1:18" x14ac:dyDescent="0.25">
      <c r="A15" s="313"/>
      <c r="B15" s="315"/>
      <c r="C15" s="123" t="s">
        <v>179</v>
      </c>
      <c r="D15" s="273"/>
      <c r="E15" s="273"/>
      <c r="F15" s="295"/>
      <c r="G15" s="295"/>
      <c r="H15" s="297"/>
      <c r="I15" s="297"/>
      <c r="J15" s="297"/>
      <c r="K15" s="295"/>
      <c r="L15" s="298"/>
      <c r="M15" s="297"/>
      <c r="N15" s="295"/>
      <c r="O15" s="295"/>
      <c r="P15" s="273"/>
      <c r="Q15" s="273"/>
      <c r="R15" s="273"/>
    </row>
    <row r="16" spans="1:18" ht="12.75" customHeight="1" x14ac:dyDescent="0.25">
      <c r="A16" s="312" t="s">
        <v>89</v>
      </c>
      <c r="B16" s="314">
        <f>B12+1</f>
        <v>2026</v>
      </c>
      <c r="C16" s="119" t="s">
        <v>180</v>
      </c>
      <c r="D16" s="269"/>
      <c r="E16" s="269"/>
      <c r="F16" s="269"/>
      <c r="G16" s="269"/>
      <c r="H16" s="269"/>
      <c r="I16" s="269"/>
      <c r="J16" s="269"/>
      <c r="K16" s="269"/>
      <c r="L16" s="292"/>
      <c r="M16" s="269"/>
      <c r="N16" s="269"/>
      <c r="O16" s="269"/>
      <c r="P16" s="269"/>
      <c r="Q16" s="269"/>
      <c r="R16" s="269"/>
    </row>
    <row r="17" spans="1:18" x14ac:dyDescent="0.25">
      <c r="A17" s="312"/>
      <c r="B17" s="340"/>
      <c r="C17" s="122" t="s">
        <v>181</v>
      </c>
      <c r="D17" s="270"/>
      <c r="E17" s="270"/>
      <c r="F17" s="293"/>
      <c r="G17" s="293"/>
      <c r="H17" s="293"/>
      <c r="I17" s="293"/>
      <c r="J17" s="293"/>
      <c r="K17" s="293"/>
      <c r="L17" s="294"/>
      <c r="M17" s="293"/>
      <c r="N17" s="293"/>
      <c r="O17" s="293"/>
      <c r="P17" s="270"/>
      <c r="Q17" s="270"/>
      <c r="R17" s="270"/>
    </row>
    <row r="18" spans="1:18" ht="12.75" customHeight="1" x14ac:dyDescent="0.25">
      <c r="A18" s="312"/>
      <c r="B18" s="340"/>
      <c r="C18" s="122" t="s">
        <v>182</v>
      </c>
      <c r="D18" s="271"/>
      <c r="E18" s="271"/>
      <c r="F18" s="295"/>
      <c r="G18" s="295"/>
      <c r="H18" s="295"/>
      <c r="I18" s="295"/>
      <c r="J18" s="295"/>
      <c r="K18" s="295"/>
      <c r="L18" s="296"/>
      <c r="M18" s="295"/>
      <c r="N18" s="295"/>
      <c r="O18" s="295"/>
      <c r="P18" s="271"/>
      <c r="Q18" s="271"/>
      <c r="R18" s="271"/>
    </row>
    <row r="19" spans="1:18" x14ac:dyDescent="0.25">
      <c r="A19" s="313"/>
      <c r="B19" s="315"/>
      <c r="C19" s="123" t="s">
        <v>183</v>
      </c>
      <c r="D19" s="273"/>
      <c r="E19" s="273"/>
      <c r="F19" s="295"/>
      <c r="G19" s="295"/>
      <c r="H19" s="297"/>
      <c r="I19" s="297"/>
      <c r="J19" s="297"/>
      <c r="K19" s="295"/>
      <c r="L19" s="298"/>
      <c r="M19" s="297"/>
      <c r="N19" s="295"/>
      <c r="O19" s="295"/>
      <c r="P19" s="273"/>
      <c r="Q19" s="273"/>
      <c r="R19" s="273"/>
    </row>
    <row r="20" spans="1:18" ht="12.75" customHeight="1" x14ac:dyDescent="0.25">
      <c r="A20" s="312" t="s">
        <v>90</v>
      </c>
      <c r="B20" s="314">
        <f t="shared" ref="B20" si="0">B16+1</f>
        <v>2027</v>
      </c>
      <c r="C20" s="119" t="s">
        <v>184</v>
      </c>
      <c r="D20" s="269"/>
      <c r="E20" s="269"/>
      <c r="F20" s="269"/>
      <c r="G20" s="269"/>
      <c r="H20" s="269"/>
      <c r="I20" s="269"/>
      <c r="J20" s="269"/>
      <c r="K20" s="269"/>
      <c r="L20" s="292"/>
      <c r="M20" s="269"/>
      <c r="N20" s="269"/>
      <c r="O20" s="269"/>
      <c r="P20" s="269"/>
      <c r="Q20" s="269"/>
      <c r="R20" s="269"/>
    </row>
    <row r="21" spans="1:18" x14ac:dyDescent="0.25">
      <c r="A21" s="312"/>
      <c r="B21" s="340"/>
      <c r="C21" s="122" t="s">
        <v>185</v>
      </c>
      <c r="D21" s="270"/>
      <c r="E21" s="270"/>
      <c r="F21" s="293"/>
      <c r="G21" s="293"/>
      <c r="H21" s="293"/>
      <c r="I21" s="293"/>
      <c r="J21" s="293"/>
      <c r="K21" s="293"/>
      <c r="L21" s="294"/>
      <c r="M21" s="293"/>
      <c r="N21" s="293"/>
      <c r="O21" s="293"/>
      <c r="P21" s="270"/>
      <c r="Q21" s="270"/>
      <c r="R21" s="270"/>
    </row>
    <row r="22" spans="1:18" ht="12.75" customHeight="1" x14ac:dyDescent="0.25">
      <c r="A22" s="312"/>
      <c r="B22" s="340"/>
      <c r="C22" s="122" t="s">
        <v>186</v>
      </c>
      <c r="D22" s="271"/>
      <c r="E22" s="271"/>
      <c r="F22" s="295"/>
      <c r="G22" s="295"/>
      <c r="H22" s="295"/>
      <c r="I22" s="295"/>
      <c r="J22" s="295"/>
      <c r="K22" s="295"/>
      <c r="L22" s="296"/>
      <c r="M22" s="295"/>
      <c r="N22" s="295"/>
      <c r="O22" s="295"/>
      <c r="P22" s="271"/>
      <c r="Q22" s="271"/>
      <c r="R22" s="271"/>
    </row>
    <row r="23" spans="1:18" x14ac:dyDescent="0.25">
      <c r="A23" s="313"/>
      <c r="B23" s="315"/>
      <c r="C23" s="123" t="s">
        <v>187</v>
      </c>
      <c r="D23" s="273"/>
      <c r="E23" s="273"/>
      <c r="F23" s="295"/>
      <c r="G23" s="295"/>
      <c r="H23" s="297"/>
      <c r="I23" s="297"/>
      <c r="J23" s="297"/>
      <c r="K23" s="295"/>
      <c r="L23" s="298"/>
      <c r="M23" s="297"/>
      <c r="N23" s="295"/>
      <c r="O23" s="295"/>
      <c r="P23" s="273"/>
      <c r="Q23" s="273"/>
      <c r="R23" s="273"/>
    </row>
    <row r="24" spans="1:18" ht="12.75" customHeight="1" x14ac:dyDescent="0.25">
      <c r="A24" s="312" t="s">
        <v>91</v>
      </c>
      <c r="B24" s="314">
        <f t="shared" ref="B24" si="1">B20+1</f>
        <v>2028</v>
      </c>
      <c r="C24" s="119" t="s">
        <v>188</v>
      </c>
      <c r="D24" s="269"/>
      <c r="E24" s="269"/>
      <c r="F24" s="269"/>
      <c r="G24" s="269"/>
      <c r="H24" s="269"/>
      <c r="I24" s="269"/>
      <c r="J24" s="269"/>
      <c r="K24" s="269"/>
      <c r="L24" s="292"/>
      <c r="M24" s="269"/>
      <c r="N24" s="269"/>
      <c r="O24" s="269"/>
      <c r="P24" s="269"/>
      <c r="Q24" s="269"/>
      <c r="R24" s="269"/>
    </row>
    <row r="25" spans="1:18" x14ac:dyDescent="0.25">
      <c r="A25" s="312"/>
      <c r="B25" s="340"/>
      <c r="C25" s="122" t="s">
        <v>189</v>
      </c>
      <c r="D25" s="270"/>
      <c r="E25" s="270"/>
      <c r="F25" s="293"/>
      <c r="G25" s="293"/>
      <c r="H25" s="293"/>
      <c r="I25" s="293"/>
      <c r="J25" s="293"/>
      <c r="K25" s="293"/>
      <c r="L25" s="294"/>
      <c r="M25" s="293"/>
      <c r="N25" s="293"/>
      <c r="O25" s="293"/>
      <c r="P25" s="270"/>
      <c r="Q25" s="270"/>
      <c r="R25" s="270"/>
    </row>
    <row r="26" spans="1:18" ht="12.75" customHeight="1" x14ac:dyDescent="0.25">
      <c r="A26" s="312"/>
      <c r="B26" s="340"/>
      <c r="C26" s="122" t="s">
        <v>190</v>
      </c>
      <c r="D26" s="271"/>
      <c r="E26" s="271"/>
      <c r="F26" s="295"/>
      <c r="G26" s="295"/>
      <c r="H26" s="295"/>
      <c r="I26" s="295"/>
      <c r="J26" s="295"/>
      <c r="K26" s="295"/>
      <c r="L26" s="296"/>
      <c r="M26" s="295"/>
      <c r="N26" s="295"/>
      <c r="O26" s="295"/>
      <c r="P26" s="271"/>
      <c r="Q26" s="271"/>
      <c r="R26" s="271"/>
    </row>
    <row r="27" spans="1:18" x14ac:dyDescent="0.25">
      <c r="A27" s="313"/>
      <c r="B27" s="315"/>
      <c r="C27" s="123" t="s">
        <v>191</v>
      </c>
      <c r="D27" s="273"/>
      <c r="E27" s="273"/>
      <c r="F27" s="295"/>
      <c r="G27" s="295"/>
      <c r="H27" s="297"/>
      <c r="I27" s="297"/>
      <c r="J27" s="297"/>
      <c r="K27" s="295"/>
      <c r="L27" s="298"/>
      <c r="M27" s="297"/>
      <c r="N27" s="295"/>
      <c r="O27" s="295"/>
      <c r="P27" s="273"/>
      <c r="Q27" s="273"/>
      <c r="R27" s="273"/>
    </row>
    <row r="28" spans="1:18" ht="12.75" customHeight="1" x14ac:dyDescent="0.25">
      <c r="A28" s="312" t="s">
        <v>92</v>
      </c>
      <c r="B28" s="314">
        <f>B24+1</f>
        <v>2029</v>
      </c>
      <c r="C28" s="119" t="s">
        <v>192</v>
      </c>
      <c r="D28" s="269"/>
      <c r="E28" s="269"/>
      <c r="F28" s="269"/>
      <c r="G28" s="269"/>
      <c r="H28" s="269"/>
      <c r="I28" s="269"/>
      <c r="J28" s="269"/>
      <c r="K28" s="269"/>
      <c r="L28" s="292"/>
      <c r="M28" s="269"/>
      <c r="N28" s="269"/>
      <c r="O28" s="269"/>
      <c r="P28" s="269"/>
      <c r="Q28" s="269"/>
      <c r="R28" s="269"/>
    </row>
    <row r="29" spans="1:18" x14ac:dyDescent="0.25">
      <c r="A29" s="312"/>
      <c r="B29" s="340"/>
      <c r="C29" s="122" t="s">
        <v>193</v>
      </c>
      <c r="D29" s="270"/>
      <c r="E29" s="270"/>
      <c r="F29" s="293"/>
      <c r="G29" s="293"/>
      <c r="H29" s="293"/>
      <c r="I29" s="293"/>
      <c r="J29" s="293"/>
      <c r="K29" s="293"/>
      <c r="L29" s="294"/>
      <c r="M29" s="293"/>
      <c r="N29" s="293"/>
      <c r="O29" s="293"/>
      <c r="P29" s="270"/>
      <c r="Q29" s="270"/>
      <c r="R29" s="270"/>
    </row>
    <row r="30" spans="1:18" ht="12.75" customHeight="1" x14ac:dyDescent="0.25">
      <c r="A30" s="312"/>
      <c r="B30" s="340"/>
      <c r="C30" s="122" t="s">
        <v>194</v>
      </c>
      <c r="D30" s="271"/>
      <c r="E30" s="271"/>
      <c r="F30" s="295"/>
      <c r="G30" s="295"/>
      <c r="H30" s="295"/>
      <c r="I30" s="295"/>
      <c r="J30" s="295"/>
      <c r="K30" s="295"/>
      <c r="L30" s="296"/>
      <c r="M30" s="295"/>
      <c r="N30" s="295"/>
      <c r="O30" s="295"/>
      <c r="P30" s="271"/>
      <c r="Q30" s="271"/>
      <c r="R30" s="271"/>
    </row>
    <row r="31" spans="1:18" x14ac:dyDescent="0.25">
      <c r="A31" s="313"/>
      <c r="B31" s="315"/>
      <c r="C31" s="123" t="s">
        <v>195</v>
      </c>
      <c r="D31" s="273"/>
      <c r="E31" s="273"/>
      <c r="F31" s="295"/>
      <c r="G31" s="295"/>
      <c r="H31" s="297"/>
      <c r="I31" s="297"/>
      <c r="J31" s="297"/>
      <c r="K31" s="295"/>
      <c r="L31" s="298"/>
      <c r="M31" s="297"/>
      <c r="N31" s="295"/>
      <c r="O31" s="295"/>
      <c r="P31" s="273"/>
      <c r="Q31" s="273"/>
      <c r="R31" s="273"/>
    </row>
    <row r="32" spans="1:18" ht="12.75" customHeight="1" x14ac:dyDescent="0.25">
      <c r="A32" s="312" t="s">
        <v>93</v>
      </c>
      <c r="B32" s="314">
        <f>B28+1</f>
        <v>2030</v>
      </c>
      <c r="C32" s="119" t="s">
        <v>196</v>
      </c>
      <c r="D32" s="269"/>
      <c r="E32" s="269"/>
      <c r="F32" s="269"/>
      <c r="G32" s="269"/>
      <c r="H32" s="269"/>
      <c r="I32" s="269"/>
      <c r="J32" s="269"/>
      <c r="K32" s="269"/>
      <c r="L32" s="292"/>
      <c r="M32" s="269"/>
      <c r="N32" s="269"/>
      <c r="O32" s="269"/>
      <c r="P32" s="269"/>
      <c r="Q32" s="269"/>
      <c r="R32" s="269"/>
    </row>
    <row r="33" spans="1:18" x14ac:dyDescent="0.25">
      <c r="A33" s="312"/>
      <c r="B33" s="340"/>
      <c r="C33" s="122" t="s">
        <v>197</v>
      </c>
      <c r="D33" s="270"/>
      <c r="E33" s="270"/>
      <c r="F33" s="293"/>
      <c r="G33" s="293"/>
      <c r="H33" s="293"/>
      <c r="I33" s="293"/>
      <c r="J33" s="293"/>
      <c r="K33" s="293"/>
      <c r="L33" s="294"/>
      <c r="M33" s="293"/>
      <c r="N33" s="293"/>
      <c r="O33" s="293"/>
      <c r="P33" s="270"/>
      <c r="Q33" s="270"/>
      <c r="R33" s="270"/>
    </row>
    <row r="34" spans="1:18" ht="12.75" customHeight="1" x14ac:dyDescent="0.25">
      <c r="A34" s="312"/>
      <c r="B34" s="340"/>
      <c r="C34" s="122" t="s">
        <v>198</v>
      </c>
      <c r="D34" s="271"/>
      <c r="E34" s="271"/>
      <c r="F34" s="295"/>
      <c r="G34" s="295"/>
      <c r="H34" s="295"/>
      <c r="I34" s="295"/>
      <c r="J34" s="295"/>
      <c r="K34" s="295"/>
      <c r="L34" s="296"/>
      <c r="M34" s="295"/>
      <c r="N34" s="295"/>
      <c r="O34" s="295"/>
      <c r="P34" s="271"/>
      <c r="Q34" s="271"/>
      <c r="R34" s="271"/>
    </row>
    <row r="35" spans="1:18" x14ac:dyDescent="0.25">
      <c r="A35" s="313"/>
      <c r="B35" s="315"/>
      <c r="C35" s="123" t="s">
        <v>199</v>
      </c>
      <c r="D35" s="273"/>
      <c r="E35" s="273"/>
      <c r="F35" s="295"/>
      <c r="G35" s="295"/>
      <c r="H35" s="297"/>
      <c r="I35" s="297"/>
      <c r="J35" s="297"/>
      <c r="K35" s="295"/>
      <c r="L35" s="298"/>
      <c r="M35" s="297"/>
      <c r="N35" s="295"/>
      <c r="O35" s="295"/>
      <c r="P35" s="273"/>
      <c r="Q35" s="273"/>
      <c r="R35" s="273"/>
    </row>
    <row r="36" spans="1:18" ht="12.75" customHeight="1" x14ac:dyDescent="0.25">
      <c r="A36" s="312" t="s">
        <v>94</v>
      </c>
      <c r="B36" s="314">
        <f>B32+1</f>
        <v>2031</v>
      </c>
      <c r="C36" s="119" t="s">
        <v>200</v>
      </c>
      <c r="D36" s="269"/>
      <c r="E36" s="269"/>
      <c r="F36" s="269"/>
      <c r="G36" s="269"/>
      <c r="H36" s="269"/>
      <c r="I36" s="269"/>
      <c r="J36" s="269"/>
      <c r="K36" s="269"/>
      <c r="L36" s="292"/>
      <c r="M36" s="269"/>
      <c r="N36" s="269"/>
      <c r="O36" s="269"/>
      <c r="P36" s="269"/>
      <c r="Q36" s="269"/>
      <c r="R36" s="269"/>
    </row>
    <row r="37" spans="1:18" x14ac:dyDescent="0.25">
      <c r="A37" s="312"/>
      <c r="B37" s="340"/>
      <c r="C37" s="122" t="s">
        <v>201</v>
      </c>
      <c r="D37" s="270"/>
      <c r="E37" s="270"/>
      <c r="F37" s="293"/>
      <c r="G37" s="293"/>
      <c r="H37" s="295"/>
      <c r="I37" s="295"/>
      <c r="J37" s="295"/>
      <c r="K37" s="295"/>
      <c r="L37" s="296"/>
      <c r="M37" s="295"/>
      <c r="N37" s="295"/>
      <c r="O37" s="295"/>
      <c r="P37" s="270"/>
      <c r="Q37" s="270"/>
      <c r="R37" s="270"/>
    </row>
    <row r="38" spans="1:18" ht="12.75" customHeight="1" x14ac:dyDescent="0.25">
      <c r="A38" s="312"/>
      <c r="B38" s="340"/>
      <c r="C38" s="122" t="s">
        <v>202</v>
      </c>
      <c r="D38" s="271"/>
      <c r="E38" s="271"/>
      <c r="F38" s="295"/>
      <c r="G38" s="295"/>
      <c r="H38" s="293"/>
      <c r="I38" s="293"/>
      <c r="J38" s="293"/>
      <c r="K38" s="293"/>
      <c r="L38" s="294"/>
      <c r="M38" s="293"/>
      <c r="N38" s="293"/>
      <c r="O38" s="293"/>
      <c r="P38" s="271"/>
      <c r="Q38" s="271"/>
      <c r="R38" s="271"/>
    </row>
    <row r="39" spans="1:18" x14ac:dyDescent="0.25">
      <c r="A39" s="313"/>
      <c r="B39" s="315"/>
      <c r="C39" s="123" t="s">
        <v>203</v>
      </c>
      <c r="D39" s="273"/>
      <c r="E39" s="273"/>
      <c r="F39" s="295"/>
      <c r="G39" s="295"/>
      <c r="H39" s="297"/>
      <c r="I39" s="297"/>
      <c r="J39" s="297"/>
      <c r="K39" s="295"/>
      <c r="L39" s="298"/>
      <c r="M39" s="297"/>
      <c r="N39" s="295"/>
      <c r="O39" s="295"/>
      <c r="P39" s="273"/>
      <c r="Q39" s="273"/>
      <c r="R39" s="273"/>
    </row>
    <row r="40" spans="1:18" ht="12.75" customHeight="1" x14ac:dyDescent="0.25">
      <c r="A40" s="312" t="s">
        <v>95</v>
      </c>
      <c r="B40" s="314">
        <f>B36+1</f>
        <v>2032</v>
      </c>
      <c r="C40" s="119" t="s">
        <v>204</v>
      </c>
      <c r="D40" s="269"/>
      <c r="E40" s="269"/>
      <c r="F40" s="269"/>
      <c r="G40" s="269"/>
      <c r="H40" s="269"/>
      <c r="I40" s="269"/>
      <c r="J40" s="269"/>
      <c r="K40" s="269"/>
      <c r="L40" s="292"/>
      <c r="M40" s="269"/>
      <c r="N40" s="269"/>
      <c r="O40" s="269"/>
      <c r="P40" s="269"/>
      <c r="Q40" s="269"/>
      <c r="R40" s="269"/>
    </row>
    <row r="41" spans="1:18" x14ac:dyDescent="0.25">
      <c r="A41" s="312"/>
      <c r="B41" s="340"/>
      <c r="C41" s="122" t="s">
        <v>205</v>
      </c>
      <c r="D41" s="270"/>
      <c r="E41" s="270"/>
      <c r="F41" s="293"/>
      <c r="G41" s="293"/>
      <c r="H41" s="295"/>
      <c r="I41" s="295"/>
      <c r="J41" s="295"/>
      <c r="K41" s="295"/>
      <c r="L41" s="296"/>
      <c r="M41" s="295"/>
      <c r="N41" s="295"/>
      <c r="O41" s="295"/>
      <c r="P41" s="270"/>
      <c r="Q41" s="270"/>
      <c r="R41" s="270"/>
    </row>
    <row r="42" spans="1:18" x14ac:dyDescent="0.25">
      <c r="A42" s="312"/>
      <c r="B42" s="340"/>
      <c r="C42" s="122" t="s">
        <v>206</v>
      </c>
      <c r="D42" s="271"/>
      <c r="E42" s="271"/>
      <c r="F42" s="295"/>
      <c r="G42" s="295"/>
      <c r="H42" s="293"/>
      <c r="I42" s="293"/>
      <c r="J42" s="293"/>
      <c r="K42" s="293"/>
      <c r="L42" s="294"/>
      <c r="M42" s="293"/>
      <c r="N42" s="293"/>
      <c r="O42" s="293"/>
      <c r="P42" s="271"/>
      <c r="Q42" s="271"/>
      <c r="R42" s="271"/>
    </row>
    <row r="43" spans="1:18" x14ac:dyDescent="0.25">
      <c r="A43" s="313"/>
      <c r="B43" s="315"/>
      <c r="C43" s="123" t="s">
        <v>207</v>
      </c>
      <c r="D43" s="273"/>
      <c r="E43" s="273"/>
      <c r="F43" s="295"/>
      <c r="G43" s="295"/>
      <c r="H43" s="297"/>
      <c r="I43" s="297"/>
      <c r="J43" s="297"/>
      <c r="K43" s="295"/>
      <c r="L43" s="298"/>
      <c r="M43" s="297"/>
      <c r="N43" s="295"/>
      <c r="O43" s="295"/>
      <c r="P43" s="273"/>
      <c r="Q43" s="273"/>
      <c r="R43" s="273"/>
    </row>
    <row r="44" spans="1:18" ht="12.75" customHeight="1" x14ac:dyDescent="0.25">
      <c r="A44" s="312" t="s">
        <v>96</v>
      </c>
      <c r="B44" s="314">
        <f>B40+1</f>
        <v>2033</v>
      </c>
      <c r="C44" s="119" t="s">
        <v>208</v>
      </c>
      <c r="D44" s="269"/>
      <c r="E44" s="269"/>
      <c r="F44" s="269"/>
      <c r="G44" s="269"/>
      <c r="H44" s="269"/>
      <c r="I44" s="269"/>
      <c r="J44" s="269"/>
      <c r="K44" s="269"/>
      <c r="L44" s="292"/>
      <c r="M44" s="269"/>
      <c r="N44" s="269"/>
      <c r="O44" s="269"/>
      <c r="P44" s="269"/>
      <c r="Q44" s="269"/>
      <c r="R44" s="269"/>
    </row>
    <row r="45" spans="1:18" x14ac:dyDescent="0.25">
      <c r="A45" s="312"/>
      <c r="B45" s="340"/>
      <c r="C45" s="122" t="s">
        <v>209</v>
      </c>
      <c r="D45" s="270"/>
      <c r="E45" s="270"/>
      <c r="F45" s="293"/>
      <c r="G45" s="293"/>
      <c r="H45" s="295"/>
      <c r="I45" s="295"/>
      <c r="J45" s="295"/>
      <c r="K45" s="295"/>
      <c r="L45" s="296"/>
      <c r="M45" s="295"/>
      <c r="N45" s="295"/>
      <c r="O45" s="295"/>
      <c r="P45" s="270"/>
      <c r="Q45" s="270"/>
      <c r="R45" s="270"/>
    </row>
    <row r="46" spans="1:18" x14ac:dyDescent="0.25">
      <c r="A46" s="312"/>
      <c r="B46" s="340"/>
      <c r="C46" s="122" t="s">
        <v>210</v>
      </c>
      <c r="D46" s="271"/>
      <c r="E46" s="271"/>
      <c r="F46" s="295"/>
      <c r="G46" s="295"/>
      <c r="H46" s="293"/>
      <c r="I46" s="293"/>
      <c r="J46" s="293"/>
      <c r="K46" s="293"/>
      <c r="L46" s="294"/>
      <c r="M46" s="293"/>
      <c r="N46" s="293"/>
      <c r="O46" s="293"/>
      <c r="P46" s="271"/>
      <c r="Q46" s="271"/>
      <c r="R46" s="271"/>
    </row>
    <row r="47" spans="1:18" x14ac:dyDescent="0.25">
      <c r="A47" s="313"/>
      <c r="B47" s="315"/>
      <c r="C47" s="123" t="s">
        <v>211</v>
      </c>
      <c r="D47" s="273"/>
      <c r="E47" s="273"/>
      <c r="F47" s="295"/>
      <c r="G47" s="295"/>
      <c r="H47" s="297"/>
      <c r="I47" s="297"/>
      <c r="J47" s="297"/>
      <c r="K47" s="295"/>
      <c r="L47" s="298"/>
      <c r="M47" s="297"/>
      <c r="N47" s="295"/>
      <c r="O47" s="295"/>
      <c r="P47" s="273"/>
      <c r="Q47" s="273"/>
      <c r="R47" s="273"/>
    </row>
    <row r="48" spans="1:18" ht="12.75" customHeight="1" x14ac:dyDescent="0.25">
      <c r="A48" s="312" t="s">
        <v>97</v>
      </c>
      <c r="B48" s="314">
        <f>B44+1</f>
        <v>2034</v>
      </c>
      <c r="C48" s="119" t="s">
        <v>212</v>
      </c>
      <c r="D48" s="269"/>
      <c r="E48" s="269"/>
      <c r="F48" s="269"/>
      <c r="G48" s="269"/>
      <c r="H48" s="269"/>
      <c r="I48" s="269"/>
      <c r="J48" s="269"/>
      <c r="K48" s="269"/>
      <c r="L48" s="292"/>
      <c r="M48" s="269"/>
      <c r="N48" s="269"/>
      <c r="O48" s="269"/>
      <c r="P48" s="269"/>
      <c r="Q48" s="269"/>
      <c r="R48" s="269"/>
    </row>
    <row r="49" spans="1:18" x14ac:dyDescent="0.25">
      <c r="A49" s="312"/>
      <c r="B49" s="340"/>
      <c r="C49" s="122" t="s">
        <v>213</v>
      </c>
      <c r="D49" s="270"/>
      <c r="E49" s="270"/>
      <c r="F49" s="293"/>
      <c r="G49" s="293"/>
      <c r="H49" s="295"/>
      <c r="I49" s="295"/>
      <c r="J49" s="295"/>
      <c r="K49" s="295"/>
      <c r="L49" s="296"/>
      <c r="M49" s="295"/>
      <c r="N49" s="295"/>
      <c r="O49" s="295"/>
      <c r="P49" s="270"/>
      <c r="Q49" s="270"/>
      <c r="R49" s="270"/>
    </row>
    <row r="50" spans="1:18" x14ac:dyDescent="0.25">
      <c r="A50" s="312"/>
      <c r="B50" s="340"/>
      <c r="C50" s="122" t="s">
        <v>214</v>
      </c>
      <c r="D50" s="271"/>
      <c r="E50" s="271"/>
      <c r="F50" s="295"/>
      <c r="G50" s="295"/>
      <c r="H50" s="293"/>
      <c r="I50" s="293"/>
      <c r="J50" s="293"/>
      <c r="K50" s="293"/>
      <c r="L50" s="294"/>
      <c r="M50" s="293"/>
      <c r="N50" s="293"/>
      <c r="O50" s="293"/>
      <c r="P50" s="271"/>
      <c r="Q50" s="271"/>
      <c r="R50" s="271"/>
    </row>
    <row r="51" spans="1:18" x14ac:dyDescent="0.25">
      <c r="A51" s="313"/>
      <c r="B51" s="315"/>
      <c r="C51" s="123" t="s">
        <v>215</v>
      </c>
      <c r="D51" s="273"/>
      <c r="E51" s="273"/>
      <c r="F51" s="295"/>
      <c r="G51" s="295"/>
      <c r="H51" s="297"/>
      <c r="I51" s="297"/>
      <c r="J51" s="297"/>
      <c r="K51" s="295"/>
      <c r="L51" s="298"/>
      <c r="M51" s="297"/>
      <c r="N51" s="295"/>
      <c r="O51" s="295"/>
      <c r="P51" s="273"/>
      <c r="Q51" s="273"/>
      <c r="R51" s="273"/>
    </row>
    <row r="52" spans="1:18" ht="12.75" customHeight="1" x14ac:dyDescent="0.25">
      <c r="A52" s="312" t="s">
        <v>98</v>
      </c>
      <c r="B52" s="314">
        <f>B48+1</f>
        <v>2035</v>
      </c>
      <c r="C52" s="119" t="s">
        <v>216</v>
      </c>
      <c r="D52" s="269"/>
      <c r="E52" s="269"/>
      <c r="F52" s="269"/>
      <c r="G52" s="269"/>
      <c r="H52" s="269"/>
      <c r="I52" s="269"/>
      <c r="J52" s="269"/>
      <c r="K52" s="269"/>
      <c r="L52" s="292"/>
      <c r="M52" s="269"/>
      <c r="N52" s="269"/>
      <c r="O52" s="269"/>
      <c r="P52" s="269"/>
      <c r="Q52" s="269"/>
      <c r="R52" s="269"/>
    </row>
    <row r="53" spans="1:18" x14ac:dyDescent="0.25">
      <c r="A53" s="312"/>
      <c r="B53" s="340"/>
      <c r="C53" s="122" t="s">
        <v>217</v>
      </c>
      <c r="D53" s="270"/>
      <c r="E53" s="270"/>
      <c r="F53" s="293"/>
      <c r="G53" s="293"/>
      <c r="H53" s="295"/>
      <c r="I53" s="295"/>
      <c r="J53" s="295"/>
      <c r="K53" s="295"/>
      <c r="L53" s="296"/>
      <c r="M53" s="295"/>
      <c r="N53" s="295"/>
      <c r="O53" s="295"/>
      <c r="P53" s="270"/>
      <c r="Q53" s="270"/>
      <c r="R53" s="270"/>
    </row>
    <row r="54" spans="1:18" x14ac:dyDescent="0.25">
      <c r="A54" s="312"/>
      <c r="B54" s="340"/>
      <c r="C54" s="122" t="s">
        <v>218</v>
      </c>
      <c r="D54" s="271"/>
      <c r="E54" s="271"/>
      <c r="F54" s="295"/>
      <c r="G54" s="295"/>
      <c r="H54" s="293"/>
      <c r="I54" s="293"/>
      <c r="J54" s="293"/>
      <c r="K54" s="293"/>
      <c r="L54" s="294"/>
      <c r="M54" s="293"/>
      <c r="N54" s="293"/>
      <c r="O54" s="293"/>
      <c r="P54" s="271"/>
      <c r="Q54" s="271"/>
      <c r="R54" s="271"/>
    </row>
    <row r="55" spans="1:18" x14ac:dyDescent="0.25">
      <c r="A55" s="313"/>
      <c r="B55" s="315"/>
      <c r="C55" s="123" t="s">
        <v>219</v>
      </c>
      <c r="D55" s="273"/>
      <c r="E55" s="273"/>
      <c r="F55" s="295"/>
      <c r="G55" s="295"/>
      <c r="H55" s="297"/>
      <c r="I55" s="297"/>
      <c r="J55" s="297"/>
      <c r="K55" s="295"/>
      <c r="L55" s="298"/>
      <c r="M55" s="297"/>
      <c r="N55" s="295"/>
      <c r="O55" s="295"/>
      <c r="P55" s="273"/>
      <c r="Q55" s="273"/>
      <c r="R55" s="273"/>
    </row>
    <row r="56" spans="1:18" ht="12.75" customHeight="1" x14ac:dyDescent="0.25">
      <c r="A56" s="312" t="s">
        <v>99</v>
      </c>
      <c r="B56" s="314">
        <f>B52+1</f>
        <v>2036</v>
      </c>
      <c r="C56" s="119" t="s">
        <v>220</v>
      </c>
      <c r="D56" s="269"/>
      <c r="E56" s="269"/>
      <c r="F56" s="269"/>
      <c r="G56" s="269"/>
      <c r="H56" s="269"/>
      <c r="I56" s="269"/>
      <c r="J56" s="269"/>
      <c r="K56" s="269"/>
      <c r="L56" s="292"/>
      <c r="M56" s="269"/>
      <c r="N56" s="269"/>
      <c r="O56" s="269"/>
      <c r="P56" s="269"/>
      <c r="Q56" s="269"/>
      <c r="R56" s="269"/>
    </row>
    <row r="57" spans="1:18" x14ac:dyDescent="0.25">
      <c r="A57" s="312"/>
      <c r="B57" s="340"/>
      <c r="C57" s="122" t="s">
        <v>221</v>
      </c>
      <c r="D57" s="270"/>
      <c r="E57" s="270"/>
      <c r="F57" s="293"/>
      <c r="G57" s="293"/>
      <c r="H57" s="295"/>
      <c r="I57" s="295"/>
      <c r="J57" s="295"/>
      <c r="K57" s="295"/>
      <c r="L57" s="296"/>
      <c r="M57" s="295"/>
      <c r="N57" s="295"/>
      <c r="O57" s="295"/>
      <c r="P57" s="270"/>
      <c r="Q57" s="270"/>
      <c r="R57" s="270"/>
    </row>
    <row r="58" spans="1:18" x14ac:dyDescent="0.25">
      <c r="A58" s="312"/>
      <c r="B58" s="340"/>
      <c r="C58" s="122" t="s">
        <v>222</v>
      </c>
      <c r="D58" s="271"/>
      <c r="E58" s="271"/>
      <c r="F58" s="295"/>
      <c r="G58" s="295"/>
      <c r="H58" s="293"/>
      <c r="I58" s="293"/>
      <c r="J58" s="293"/>
      <c r="K58" s="293"/>
      <c r="L58" s="294"/>
      <c r="M58" s="293"/>
      <c r="N58" s="293"/>
      <c r="O58" s="293"/>
      <c r="P58" s="271"/>
      <c r="Q58" s="271"/>
      <c r="R58" s="271"/>
    </row>
    <row r="59" spans="1:18" x14ac:dyDescent="0.25">
      <c r="A59" s="313"/>
      <c r="B59" s="315"/>
      <c r="C59" s="123" t="s">
        <v>223</v>
      </c>
      <c r="D59" s="273"/>
      <c r="E59" s="273"/>
      <c r="F59" s="295"/>
      <c r="G59" s="295"/>
      <c r="H59" s="297"/>
      <c r="I59" s="297"/>
      <c r="J59" s="297"/>
      <c r="K59" s="295"/>
      <c r="L59" s="298"/>
      <c r="M59" s="297"/>
      <c r="N59" s="295"/>
      <c r="O59" s="295"/>
      <c r="P59" s="273"/>
      <c r="Q59" s="273"/>
      <c r="R59" s="273"/>
    </row>
    <row r="60" spans="1:18" ht="12.75" customHeight="1" x14ac:dyDescent="0.25">
      <c r="A60" s="312" t="s">
        <v>100</v>
      </c>
      <c r="B60" s="314">
        <f>B56+1</f>
        <v>2037</v>
      </c>
      <c r="C60" s="119" t="s">
        <v>224</v>
      </c>
      <c r="D60" s="269"/>
      <c r="E60" s="269"/>
      <c r="F60" s="269"/>
      <c r="G60" s="269"/>
      <c r="H60" s="269"/>
      <c r="I60" s="269"/>
      <c r="J60" s="269"/>
      <c r="K60" s="269"/>
      <c r="L60" s="292"/>
      <c r="M60" s="269"/>
      <c r="N60" s="269"/>
      <c r="O60" s="269"/>
      <c r="P60" s="269"/>
      <c r="Q60" s="269"/>
      <c r="R60" s="269"/>
    </row>
    <row r="61" spans="1:18" x14ac:dyDescent="0.25">
      <c r="A61" s="312"/>
      <c r="B61" s="340"/>
      <c r="C61" s="122" t="s">
        <v>225</v>
      </c>
      <c r="D61" s="270"/>
      <c r="E61" s="270"/>
      <c r="F61" s="293"/>
      <c r="G61" s="293"/>
      <c r="H61" s="295"/>
      <c r="I61" s="295"/>
      <c r="J61" s="295"/>
      <c r="K61" s="295"/>
      <c r="L61" s="296"/>
      <c r="M61" s="295"/>
      <c r="N61" s="295"/>
      <c r="O61" s="295"/>
      <c r="P61" s="270"/>
      <c r="Q61" s="270"/>
      <c r="R61" s="270"/>
    </row>
    <row r="62" spans="1:18" x14ac:dyDescent="0.25">
      <c r="A62" s="312"/>
      <c r="B62" s="340"/>
      <c r="C62" s="122" t="s">
        <v>226</v>
      </c>
      <c r="D62" s="271"/>
      <c r="E62" s="271"/>
      <c r="F62" s="295"/>
      <c r="G62" s="295"/>
      <c r="H62" s="293"/>
      <c r="I62" s="293"/>
      <c r="J62" s="293"/>
      <c r="K62" s="293"/>
      <c r="L62" s="294"/>
      <c r="M62" s="293"/>
      <c r="N62" s="293"/>
      <c r="O62" s="293"/>
      <c r="P62" s="271"/>
      <c r="Q62" s="271"/>
      <c r="R62" s="271"/>
    </row>
    <row r="63" spans="1:18" x14ac:dyDescent="0.25">
      <c r="A63" s="313"/>
      <c r="B63" s="315"/>
      <c r="C63" s="123" t="s">
        <v>227</v>
      </c>
      <c r="D63" s="273"/>
      <c r="E63" s="273"/>
      <c r="F63" s="295"/>
      <c r="G63" s="295"/>
      <c r="H63" s="297"/>
      <c r="I63" s="297"/>
      <c r="J63" s="297"/>
      <c r="K63" s="295"/>
      <c r="L63" s="298"/>
      <c r="M63" s="297"/>
      <c r="N63" s="295"/>
      <c r="O63" s="295"/>
      <c r="P63" s="273"/>
      <c r="Q63" s="273"/>
      <c r="R63" s="273"/>
    </row>
    <row r="64" spans="1:18" ht="12.75" customHeight="1" x14ac:dyDescent="0.25">
      <c r="A64" s="312" t="s">
        <v>101</v>
      </c>
      <c r="B64" s="314">
        <f>B60+1</f>
        <v>2038</v>
      </c>
      <c r="C64" s="119" t="s">
        <v>228</v>
      </c>
      <c r="D64" s="269"/>
      <c r="E64" s="269"/>
      <c r="F64" s="269"/>
      <c r="G64" s="269"/>
      <c r="H64" s="269"/>
      <c r="I64" s="269"/>
      <c r="J64" s="269"/>
      <c r="K64" s="269"/>
      <c r="L64" s="292"/>
      <c r="M64" s="269"/>
      <c r="N64" s="269"/>
      <c r="O64" s="269"/>
      <c r="P64" s="269"/>
      <c r="Q64" s="269"/>
      <c r="R64" s="269"/>
    </row>
    <row r="65" spans="1:18" x14ac:dyDescent="0.25">
      <c r="A65" s="312"/>
      <c r="B65" s="340"/>
      <c r="C65" s="122" t="s">
        <v>229</v>
      </c>
      <c r="D65" s="270"/>
      <c r="E65" s="270"/>
      <c r="F65" s="293"/>
      <c r="G65" s="293"/>
      <c r="H65" s="295"/>
      <c r="I65" s="295"/>
      <c r="J65" s="295"/>
      <c r="K65" s="295"/>
      <c r="L65" s="296"/>
      <c r="M65" s="295"/>
      <c r="N65" s="295"/>
      <c r="O65" s="295"/>
      <c r="P65" s="270"/>
      <c r="Q65" s="270"/>
      <c r="R65" s="270"/>
    </row>
    <row r="66" spans="1:18" x14ac:dyDescent="0.25">
      <c r="A66" s="312"/>
      <c r="B66" s="340"/>
      <c r="C66" s="122" t="s">
        <v>230</v>
      </c>
      <c r="D66" s="271"/>
      <c r="E66" s="271"/>
      <c r="F66" s="295"/>
      <c r="G66" s="295"/>
      <c r="H66" s="293"/>
      <c r="I66" s="293"/>
      <c r="J66" s="293"/>
      <c r="K66" s="293"/>
      <c r="L66" s="294"/>
      <c r="M66" s="293"/>
      <c r="N66" s="293"/>
      <c r="O66" s="293"/>
      <c r="P66" s="271"/>
      <c r="Q66" s="271"/>
      <c r="R66" s="271"/>
    </row>
    <row r="67" spans="1:18" x14ac:dyDescent="0.25">
      <c r="A67" s="313"/>
      <c r="B67" s="315"/>
      <c r="C67" s="123" t="s">
        <v>231</v>
      </c>
      <c r="D67" s="273"/>
      <c r="E67" s="273"/>
      <c r="F67" s="295"/>
      <c r="G67" s="295"/>
      <c r="H67" s="297"/>
      <c r="I67" s="297"/>
      <c r="J67" s="297"/>
      <c r="K67" s="295"/>
      <c r="L67" s="298"/>
      <c r="M67" s="297"/>
      <c r="N67" s="295"/>
      <c r="O67" s="295"/>
      <c r="P67" s="273"/>
      <c r="Q67" s="273"/>
      <c r="R67" s="273"/>
    </row>
    <row r="68" spans="1:18" ht="12.75" customHeight="1" x14ac:dyDescent="0.25">
      <c r="A68" s="312" t="s">
        <v>102</v>
      </c>
      <c r="B68" s="314">
        <f t="shared" ref="B68" si="2">B64+1</f>
        <v>2039</v>
      </c>
      <c r="C68" s="119" t="s">
        <v>232</v>
      </c>
      <c r="D68" s="269"/>
      <c r="E68" s="269"/>
      <c r="F68" s="269"/>
      <c r="G68" s="269"/>
      <c r="H68" s="269"/>
      <c r="I68" s="269"/>
      <c r="J68" s="269"/>
      <c r="K68" s="269"/>
      <c r="L68" s="292"/>
      <c r="M68" s="269"/>
      <c r="N68" s="269"/>
      <c r="O68" s="269"/>
      <c r="P68" s="269"/>
      <c r="Q68" s="269"/>
      <c r="R68" s="269"/>
    </row>
    <row r="69" spans="1:18" x14ac:dyDescent="0.25">
      <c r="A69" s="312"/>
      <c r="B69" s="340"/>
      <c r="C69" s="122" t="s">
        <v>233</v>
      </c>
      <c r="D69" s="270"/>
      <c r="E69" s="270"/>
      <c r="F69" s="293"/>
      <c r="G69" s="293"/>
      <c r="H69" s="295"/>
      <c r="I69" s="295"/>
      <c r="J69" s="295"/>
      <c r="K69" s="295"/>
      <c r="L69" s="296"/>
      <c r="M69" s="295"/>
      <c r="N69" s="295"/>
      <c r="O69" s="295"/>
      <c r="P69" s="270"/>
      <c r="Q69" s="270"/>
      <c r="R69" s="270"/>
    </row>
    <row r="70" spans="1:18" x14ac:dyDescent="0.25">
      <c r="A70" s="312"/>
      <c r="B70" s="340"/>
      <c r="C70" s="122" t="s">
        <v>234</v>
      </c>
      <c r="D70" s="271"/>
      <c r="E70" s="271"/>
      <c r="F70" s="295"/>
      <c r="G70" s="295"/>
      <c r="H70" s="293"/>
      <c r="I70" s="293"/>
      <c r="J70" s="293"/>
      <c r="K70" s="293"/>
      <c r="L70" s="294"/>
      <c r="M70" s="293"/>
      <c r="N70" s="293"/>
      <c r="O70" s="293"/>
      <c r="P70" s="271"/>
      <c r="Q70" s="271"/>
      <c r="R70" s="271"/>
    </row>
    <row r="71" spans="1:18" x14ac:dyDescent="0.25">
      <c r="A71" s="313"/>
      <c r="B71" s="315"/>
      <c r="C71" s="123" t="s">
        <v>235</v>
      </c>
      <c r="D71" s="273"/>
      <c r="E71" s="273"/>
      <c r="F71" s="295"/>
      <c r="G71" s="295"/>
      <c r="H71" s="297"/>
      <c r="I71" s="297"/>
      <c r="J71" s="297"/>
      <c r="K71" s="299"/>
      <c r="L71" s="298"/>
      <c r="M71" s="297"/>
      <c r="N71" s="299"/>
      <c r="O71" s="299"/>
      <c r="P71" s="273"/>
      <c r="Q71" s="273"/>
      <c r="R71" s="273"/>
    </row>
    <row r="72" spans="1:18" x14ac:dyDescent="0.25">
      <c r="R72" s="144" t="s">
        <v>150</v>
      </c>
    </row>
    <row r="73" spans="1:18" x14ac:dyDescent="0.25">
      <c r="B73" s="140" t="s">
        <v>135</v>
      </c>
    </row>
    <row r="74" spans="1:18" x14ac:dyDescent="0.25">
      <c r="B74" s="145" t="s">
        <v>58</v>
      </c>
      <c r="C74" s="128"/>
      <c r="D74" s="128"/>
      <c r="E74" s="128"/>
      <c r="F74" s="128"/>
      <c r="G74" s="128"/>
      <c r="H74" s="128"/>
      <c r="I74" s="128"/>
      <c r="J74" s="128"/>
      <c r="K74" s="128"/>
      <c r="L74" s="128"/>
      <c r="M74" s="128"/>
      <c r="N74" s="128"/>
      <c r="O74" s="128"/>
      <c r="P74" s="128"/>
      <c r="Q74" s="128"/>
      <c r="R74" s="129"/>
    </row>
    <row r="75" spans="1:18" x14ac:dyDescent="0.25">
      <c r="B75" s="282"/>
      <c r="C75" s="283"/>
      <c r="D75" s="283"/>
      <c r="E75" s="283"/>
      <c r="F75" s="283"/>
      <c r="G75" s="283"/>
      <c r="H75" s="283"/>
      <c r="I75" s="283"/>
      <c r="J75" s="283"/>
      <c r="K75" s="284"/>
      <c r="L75" s="284"/>
      <c r="M75" s="284"/>
      <c r="N75" s="284"/>
      <c r="O75" s="284"/>
      <c r="P75" s="284"/>
      <c r="Q75" s="284"/>
      <c r="R75" s="285"/>
    </row>
    <row r="76" spans="1:18" x14ac:dyDescent="0.25">
      <c r="B76" s="286"/>
      <c r="C76" s="287"/>
      <c r="D76" s="287"/>
      <c r="E76" s="287"/>
      <c r="F76" s="287"/>
      <c r="G76" s="287"/>
      <c r="H76" s="287"/>
      <c r="I76" s="287"/>
      <c r="J76" s="287"/>
      <c r="K76" s="284"/>
      <c r="L76" s="284"/>
      <c r="M76" s="284"/>
      <c r="N76" s="284"/>
      <c r="O76" s="284"/>
      <c r="P76" s="284"/>
      <c r="Q76" s="284"/>
      <c r="R76" s="285"/>
    </row>
    <row r="77" spans="1:18" x14ac:dyDescent="0.25">
      <c r="B77" s="286"/>
      <c r="C77" s="287"/>
      <c r="D77" s="287"/>
      <c r="E77" s="287"/>
      <c r="F77" s="287"/>
      <c r="G77" s="287"/>
      <c r="H77" s="287"/>
      <c r="I77" s="287"/>
      <c r="J77" s="287"/>
      <c r="K77" s="284"/>
      <c r="L77" s="284"/>
      <c r="M77" s="284"/>
      <c r="N77" s="284"/>
      <c r="O77" s="284"/>
      <c r="P77" s="284"/>
      <c r="Q77" s="284"/>
      <c r="R77" s="285"/>
    </row>
    <row r="78" spans="1:18" x14ac:dyDescent="0.25">
      <c r="B78" s="286"/>
      <c r="C78" s="287"/>
      <c r="D78" s="287"/>
      <c r="E78" s="287"/>
      <c r="F78" s="287"/>
      <c r="G78" s="287"/>
      <c r="H78" s="287"/>
      <c r="I78" s="287"/>
      <c r="J78" s="287"/>
      <c r="K78" s="284"/>
      <c r="L78" s="284"/>
      <c r="M78" s="284"/>
      <c r="N78" s="284"/>
      <c r="O78" s="284"/>
      <c r="P78" s="284"/>
      <c r="Q78" s="284"/>
      <c r="R78" s="285"/>
    </row>
    <row r="79" spans="1:18" x14ac:dyDescent="0.25">
      <c r="B79" s="282"/>
      <c r="C79" s="283"/>
      <c r="D79" s="283"/>
      <c r="E79" s="283"/>
      <c r="F79" s="283"/>
      <c r="G79" s="283"/>
      <c r="H79" s="283"/>
      <c r="I79" s="283"/>
      <c r="J79" s="283"/>
      <c r="K79" s="284"/>
      <c r="L79" s="284"/>
      <c r="M79" s="284"/>
      <c r="N79" s="284"/>
      <c r="O79" s="284"/>
      <c r="P79" s="284"/>
      <c r="Q79" s="284"/>
      <c r="R79" s="285"/>
    </row>
    <row r="80" spans="1:18" x14ac:dyDescent="0.25">
      <c r="B80" s="286"/>
      <c r="C80" s="287"/>
      <c r="D80" s="287"/>
      <c r="E80" s="287"/>
      <c r="F80" s="287"/>
      <c r="G80" s="287"/>
      <c r="H80" s="287"/>
      <c r="I80" s="287"/>
      <c r="J80" s="287"/>
      <c r="K80" s="284"/>
      <c r="L80" s="284"/>
      <c r="M80" s="284"/>
      <c r="N80" s="284"/>
      <c r="O80" s="284"/>
      <c r="P80" s="284"/>
      <c r="Q80" s="284"/>
      <c r="R80" s="285"/>
    </row>
    <row r="81" spans="2:18" x14ac:dyDescent="0.25">
      <c r="B81" s="282"/>
      <c r="C81" s="283"/>
      <c r="D81" s="283"/>
      <c r="E81" s="283"/>
      <c r="F81" s="283"/>
      <c r="G81" s="283"/>
      <c r="H81" s="283"/>
      <c r="I81" s="283"/>
      <c r="J81" s="283"/>
      <c r="K81" s="284"/>
      <c r="L81" s="284"/>
      <c r="M81" s="284"/>
      <c r="N81" s="284"/>
      <c r="O81" s="284"/>
      <c r="P81" s="284"/>
      <c r="Q81" s="284"/>
      <c r="R81" s="285"/>
    </row>
    <row r="82" spans="2:18" x14ac:dyDescent="0.25">
      <c r="B82" s="286"/>
      <c r="C82" s="287"/>
      <c r="D82" s="287"/>
      <c r="E82" s="287"/>
      <c r="F82" s="287"/>
      <c r="G82" s="287"/>
      <c r="H82" s="287"/>
      <c r="I82" s="287"/>
      <c r="J82" s="287"/>
      <c r="K82" s="284"/>
      <c r="L82" s="284"/>
      <c r="M82" s="284"/>
      <c r="N82" s="284"/>
      <c r="O82" s="284"/>
      <c r="P82" s="284"/>
      <c r="Q82" s="284"/>
      <c r="R82" s="285"/>
    </row>
    <row r="83" spans="2:18" x14ac:dyDescent="0.25">
      <c r="B83" s="286"/>
      <c r="C83" s="287"/>
      <c r="D83" s="287"/>
      <c r="E83" s="287"/>
      <c r="F83" s="287"/>
      <c r="G83" s="287"/>
      <c r="H83" s="287"/>
      <c r="I83" s="287"/>
      <c r="J83" s="287"/>
      <c r="K83" s="284"/>
      <c r="L83" s="284"/>
      <c r="M83" s="284"/>
      <c r="N83" s="284"/>
      <c r="O83" s="284"/>
      <c r="P83" s="284"/>
      <c r="Q83" s="284"/>
      <c r="R83" s="285"/>
    </row>
    <row r="84" spans="2:18" x14ac:dyDescent="0.25">
      <c r="B84" s="286"/>
      <c r="C84" s="287"/>
      <c r="D84" s="287"/>
      <c r="E84" s="287"/>
      <c r="F84" s="287"/>
      <c r="G84" s="287"/>
      <c r="H84" s="287"/>
      <c r="I84" s="287"/>
      <c r="J84" s="287"/>
      <c r="K84" s="284"/>
      <c r="L84" s="284"/>
      <c r="M84" s="284"/>
      <c r="N84" s="284"/>
      <c r="O84" s="284"/>
      <c r="P84" s="284"/>
      <c r="Q84" s="284"/>
      <c r="R84" s="285"/>
    </row>
    <row r="85" spans="2:18" x14ac:dyDescent="0.25">
      <c r="B85" s="282"/>
      <c r="C85" s="283"/>
      <c r="D85" s="283"/>
      <c r="E85" s="283"/>
      <c r="F85" s="283"/>
      <c r="G85" s="283"/>
      <c r="H85" s="283"/>
      <c r="I85" s="283"/>
      <c r="J85" s="283"/>
      <c r="K85" s="284"/>
      <c r="L85" s="284"/>
      <c r="M85" s="284"/>
      <c r="N85" s="284"/>
      <c r="O85" s="284"/>
      <c r="P85" s="284"/>
      <c r="Q85" s="284"/>
      <c r="R85" s="285"/>
    </row>
    <row r="86" spans="2:18" x14ac:dyDescent="0.25">
      <c r="B86" s="282"/>
      <c r="C86" s="283"/>
      <c r="D86" s="283"/>
      <c r="E86" s="283"/>
      <c r="F86" s="283"/>
      <c r="G86" s="283"/>
      <c r="H86" s="283"/>
      <c r="I86" s="283"/>
      <c r="J86" s="283"/>
      <c r="K86" s="284"/>
      <c r="L86" s="284"/>
      <c r="M86" s="284"/>
      <c r="N86" s="284"/>
      <c r="O86" s="284"/>
      <c r="P86" s="284"/>
      <c r="Q86" s="284"/>
      <c r="R86" s="285"/>
    </row>
    <row r="87" spans="2:18" x14ac:dyDescent="0.25">
      <c r="B87" s="286"/>
      <c r="C87" s="287"/>
      <c r="D87" s="287"/>
      <c r="E87" s="287"/>
      <c r="F87" s="287"/>
      <c r="G87" s="287"/>
      <c r="H87" s="287"/>
      <c r="I87" s="287"/>
      <c r="J87" s="287"/>
      <c r="K87" s="284"/>
      <c r="L87" s="284"/>
      <c r="M87" s="284"/>
      <c r="N87" s="284"/>
      <c r="O87" s="284"/>
      <c r="P87" s="284"/>
      <c r="Q87" s="284"/>
      <c r="R87" s="285"/>
    </row>
    <row r="88" spans="2:18" x14ac:dyDescent="0.25">
      <c r="B88" s="282"/>
      <c r="C88" s="283"/>
      <c r="D88" s="283"/>
      <c r="E88" s="283"/>
      <c r="F88" s="283"/>
      <c r="G88" s="283"/>
      <c r="H88" s="283"/>
      <c r="I88" s="283"/>
      <c r="J88" s="283"/>
      <c r="K88" s="284"/>
      <c r="L88" s="284"/>
      <c r="M88" s="284"/>
      <c r="N88" s="284"/>
      <c r="O88" s="284"/>
      <c r="P88" s="284"/>
      <c r="Q88" s="284"/>
      <c r="R88" s="285"/>
    </row>
    <row r="89" spans="2:18" x14ac:dyDescent="0.25">
      <c r="B89" s="282"/>
      <c r="C89" s="283"/>
      <c r="D89" s="283"/>
      <c r="E89" s="283"/>
      <c r="F89" s="283"/>
      <c r="G89" s="283"/>
      <c r="H89" s="283"/>
      <c r="I89" s="283"/>
      <c r="J89" s="283"/>
      <c r="K89" s="284"/>
      <c r="L89" s="284"/>
      <c r="M89" s="284"/>
      <c r="N89" s="284"/>
      <c r="O89" s="284"/>
      <c r="P89" s="284"/>
      <c r="Q89" s="284"/>
      <c r="R89" s="285"/>
    </row>
    <row r="90" spans="2:18" x14ac:dyDescent="0.25">
      <c r="B90" s="286"/>
      <c r="C90" s="287"/>
      <c r="D90" s="287"/>
      <c r="E90" s="287"/>
      <c r="F90" s="287"/>
      <c r="G90" s="287"/>
      <c r="H90" s="287"/>
      <c r="I90" s="287"/>
      <c r="J90" s="287"/>
      <c r="K90" s="284"/>
      <c r="L90" s="284"/>
      <c r="M90" s="284"/>
      <c r="N90" s="284"/>
      <c r="O90" s="284"/>
      <c r="P90" s="284"/>
      <c r="Q90" s="284"/>
      <c r="R90" s="285"/>
    </row>
    <row r="91" spans="2:18" x14ac:dyDescent="0.25">
      <c r="B91" s="286"/>
      <c r="C91" s="287"/>
      <c r="D91" s="287"/>
      <c r="E91" s="287"/>
      <c r="F91" s="287"/>
      <c r="G91" s="287"/>
      <c r="H91" s="287"/>
      <c r="I91" s="287"/>
      <c r="J91" s="287"/>
      <c r="K91" s="284"/>
      <c r="L91" s="284"/>
      <c r="M91" s="284"/>
      <c r="N91" s="284"/>
      <c r="O91" s="284"/>
      <c r="P91" s="284"/>
      <c r="Q91" s="284"/>
      <c r="R91" s="285"/>
    </row>
    <row r="92" spans="2:18" x14ac:dyDescent="0.25">
      <c r="B92" s="288"/>
      <c r="C92" s="289"/>
      <c r="D92" s="289"/>
      <c r="E92" s="289"/>
      <c r="F92" s="289"/>
      <c r="G92" s="289"/>
      <c r="H92" s="289"/>
      <c r="I92" s="289"/>
      <c r="J92" s="289"/>
      <c r="K92" s="290"/>
      <c r="L92" s="290"/>
      <c r="M92" s="290"/>
      <c r="N92" s="290"/>
      <c r="O92" s="290"/>
      <c r="P92" s="290"/>
      <c r="Q92" s="290"/>
      <c r="R92" s="291"/>
    </row>
    <row r="93" spans="2:18" x14ac:dyDescent="0.25">
      <c r="R93" s="144" t="s">
        <v>150</v>
      </c>
    </row>
  </sheetData>
  <mergeCells count="32">
    <mergeCell ref="A8:A11"/>
    <mergeCell ref="B8:B11"/>
    <mergeCell ref="A12:A15"/>
    <mergeCell ref="B12:B15"/>
    <mergeCell ref="A16:A19"/>
    <mergeCell ref="B16:B19"/>
    <mergeCell ref="A20:A23"/>
    <mergeCell ref="B20:B23"/>
    <mergeCell ref="A24:A27"/>
    <mergeCell ref="B24:B27"/>
    <mergeCell ref="A28:A31"/>
    <mergeCell ref="B28:B31"/>
    <mergeCell ref="A32:A35"/>
    <mergeCell ref="B32:B35"/>
    <mergeCell ref="A36:A39"/>
    <mergeCell ref="B36:B39"/>
    <mergeCell ref="A40:A43"/>
    <mergeCell ref="B40:B43"/>
    <mergeCell ref="A44:A47"/>
    <mergeCell ref="B44:B47"/>
    <mergeCell ref="A48:A51"/>
    <mergeCell ref="B48:B51"/>
    <mergeCell ref="A52:A55"/>
    <mergeCell ref="B52:B55"/>
    <mergeCell ref="A68:A71"/>
    <mergeCell ref="B68:B71"/>
    <mergeCell ref="A56:A59"/>
    <mergeCell ref="B56:B59"/>
    <mergeCell ref="A60:A63"/>
    <mergeCell ref="B60:B63"/>
    <mergeCell ref="A64:A67"/>
    <mergeCell ref="B64:B67"/>
  </mergeCells>
  <pageMargins left="0.55000000000000004" right="0.55000000000000004" top="0.55000000000000004" bottom="0.3" header="0.3" footer="0.3"/>
  <pageSetup scale="79"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FC73-0C4A-408B-9E87-5AD65884616F}">
  <sheetPr>
    <pageSetUpPr fitToPage="1"/>
  </sheetPr>
  <dimension ref="A1:I131"/>
  <sheetViews>
    <sheetView zoomScale="90" zoomScaleNormal="90" workbookViewId="0">
      <pane xSplit="2" ySplit="5" topLeftCell="C64" activePane="bottomRight" state="frozen"/>
      <selection pane="topRight" activeCell="J40" sqref="J40"/>
      <selection pane="bottomLeft" activeCell="J40" sqref="J40"/>
      <selection pane="bottomRight" activeCell="D88" sqref="D88"/>
    </sheetView>
  </sheetViews>
  <sheetFormatPr defaultColWidth="9.109375" defaultRowHeight="13.2" x14ac:dyDescent="0.25"/>
  <cols>
    <col min="1" max="1" width="12.6640625" style="112" customWidth="1"/>
    <col min="2" max="2" width="6.6640625" style="112" customWidth="1"/>
    <col min="3" max="3" width="35.6640625" style="112" customWidth="1"/>
    <col min="4" max="4" width="40" style="112" customWidth="1"/>
    <col min="5" max="16384" width="9.109375" style="112"/>
  </cols>
  <sheetData>
    <row r="1" spans="1:9" ht="17.399999999999999" x14ac:dyDescent="0.3">
      <c r="A1" s="111" t="s">
        <v>71</v>
      </c>
    </row>
    <row r="2" spans="1:9" ht="18" customHeight="1" x14ac:dyDescent="0.3">
      <c r="A2" s="111" t="str">
        <f>"CY "&amp;REPORTYEAR&amp;""</f>
        <v>CY 2024</v>
      </c>
      <c r="F2" s="113" t="s">
        <v>25</v>
      </c>
      <c r="I2" s="113" t="s">
        <v>25</v>
      </c>
    </row>
    <row r="3" spans="1:9" x14ac:dyDescent="0.25">
      <c r="A3" s="114" t="s">
        <v>262</v>
      </c>
      <c r="B3" s="115"/>
      <c r="C3" s="115"/>
      <c r="D3" s="116" t="s">
        <v>170</v>
      </c>
    </row>
    <row r="5" spans="1:9" x14ac:dyDescent="0.25">
      <c r="C5" s="148" t="s">
        <v>263</v>
      </c>
      <c r="D5" s="148" t="s">
        <v>264</v>
      </c>
    </row>
    <row r="6" spans="1:9" ht="25.5" customHeight="1" x14ac:dyDescent="0.25">
      <c r="A6" s="126" t="s">
        <v>84</v>
      </c>
      <c r="B6" s="149">
        <f>REPORTYEAR</f>
        <v>2024</v>
      </c>
      <c r="C6" s="150" t="s">
        <v>265</v>
      </c>
      <c r="D6" s="150" t="s">
        <v>266</v>
      </c>
    </row>
    <row r="7" spans="1:9" ht="25.5" customHeight="1" x14ac:dyDescent="0.25">
      <c r="A7" s="126" t="s">
        <v>88</v>
      </c>
      <c r="B7" s="149">
        <f>REPORTYEAR+1</f>
        <v>2025</v>
      </c>
      <c r="C7" s="150" t="s">
        <v>267</v>
      </c>
      <c r="D7" s="150" t="s">
        <v>268</v>
      </c>
    </row>
    <row r="8" spans="1:9" ht="26.4" x14ac:dyDescent="0.25">
      <c r="A8" s="126" t="s">
        <v>136</v>
      </c>
      <c r="B8" s="149">
        <f>REPORTYEAR+2</f>
        <v>2026</v>
      </c>
      <c r="C8" s="150" t="s">
        <v>269</v>
      </c>
      <c r="D8" s="150" t="s">
        <v>270</v>
      </c>
    </row>
    <row r="9" spans="1:9" ht="25.5" customHeight="1" x14ac:dyDescent="0.25">
      <c r="A9" s="126" t="s">
        <v>137</v>
      </c>
      <c r="B9" s="149">
        <f>REPORTYEAR+3</f>
        <v>2027</v>
      </c>
      <c r="C9" s="150" t="s">
        <v>271</v>
      </c>
      <c r="D9" s="150" t="s">
        <v>272</v>
      </c>
    </row>
    <row r="10" spans="1:9" ht="26.4" x14ac:dyDescent="0.25">
      <c r="A10" s="126" t="s">
        <v>138</v>
      </c>
      <c r="B10" s="149">
        <f>REPORTYEAR+4</f>
        <v>2028</v>
      </c>
      <c r="C10" s="150" t="s">
        <v>273</v>
      </c>
      <c r="D10" s="150" t="s">
        <v>274</v>
      </c>
    </row>
    <row r="11" spans="1:9" ht="26.4" x14ac:dyDescent="0.25">
      <c r="A11" s="126" t="s">
        <v>139</v>
      </c>
      <c r="B11" s="149">
        <f>REPORTYEAR+5</f>
        <v>2029</v>
      </c>
      <c r="C11" s="150" t="s">
        <v>275</v>
      </c>
      <c r="D11" s="150" t="s">
        <v>276</v>
      </c>
    </row>
    <row r="12" spans="1:9" ht="26.4" x14ac:dyDescent="0.25">
      <c r="A12" s="126" t="s">
        <v>140</v>
      </c>
      <c r="B12" s="149">
        <f>REPORTYEAR+6</f>
        <v>2030</v>
      </c>
      <c r="C12" s="150" t="s">
        <v>277</v>
      </c>
      <c r="D12" s="150" t="s">
        <v>278</v>
      </c>
    </row>
    <row r="13" spans="1:9" ht="26.4" x14ac:dyDescent="0.25">
      <c r="A13" s="126" t="s">
        <v>141</v>
      </c>
      <c r="B13" s="149">
        <f>REPORTYEAR+7</f>
        <v>2031</v>
      </c>
      <c r="C13" s="150" t="s">
        <v>279</v>
      </c>
      <c r="D13" s="150" t="s">
        <v>280</v>
      </c>
    </row>
    <row r="14" spans="1:9" ht="26.4" x14ac:dyDescent="0.25">
      <c r="A14" s="126" t="s">
        <v>142</v>
      </c>
      <c r="B14" s="149">
        <f>REPORTYEAR+8</f>
        <v>2032</v>
      </c>
      <c r="C14" s="150" t="s">
        <v>281</v>
      </c>
      <c r="D14" s="150" t="s">
        <v>282</v>
      </c>
    </row>
    <row r="15" spans="1:9" ht="26.4" x14ac:dyDescent="0.25">
      <c r="A15" s="126" t="s">
        <v>143</v>
      </c>
      <c r="B15" s="149">
        <f>REPORTYEAR+9</f>
        <v>2033</v>
      </c>
      <c r="C15" s="150" t="s">
        <v>283</v>
      </c>
      <c r="D15" s="150" t="s">
        <v>284</v>
      </c>
    </row>
    <row r="16" spans="1:9" ht="26.4" x14ac:dyDescent="0.25">
      <c r="A16" s="126" t="s">
        <v>144</v>
      </c>
      <c r="B16" s="149">
        <f>REPORTYEAR+10</f>
        <v>2034</v>
      </c>
      <c r="C16" s="150" t="s">
        <v>285</v>
      </c>
      <c r="D16" s="150" t="s">
        <v>286</v>
      </c>
    </row>
    <row r="17" spans="1:9" ht="26.4" x14ac:dyDescent="0.25">
      <c r="A17" s="126" t="s">
        <v>145</v>
      </c>
      <c r="B17" s="149">
        <f>REPORTYEAR+11</f>
        <v>2035</v>
      </c>
      <c r="C17" s="150" t="s">
        <v>287</v>
      </c>
      <c r="D17" s="150" t="s">
        <v>288</v>
      </c>
    </row>
    <row r="18" spans="1:9" ht="26.4" x14ac:dyDescent="0.25">
      <c r="A18" s="126" t="s">
        <v>146</v>
      </c>
      <c r="B18" s="149">
        <f>REPORTYEAR+12</f>
        <v>2036</v>
      </c>
      <c r="C18" s="150" t="s">
        <v>289</v>
      </c>
      <c r="D18" s="150" t="s">
        <v>290</v>
      </c>
    </row>
    <row r="19" spans="1:9" ht="26.4" x14ac:dyDescent="0.25">
      <c r="A19" s="126" t="s">
        <v>147</v>
      </c>
      <c r="B19" s="149">
        <f>REPORTYEAR+13</f>
        <v>2037</v>
      </c>
      <c r="C19" s="150" t="s">
        <v>289</v>
      </c>
      <c r="D19" s="150" t="s">
        <v>291</v>
      </c>
    </row>
    <row r="20" spans="1:9" ht="26.4" x14ac:dyDescent="0.25">
      <c r="A20" s="126" t="s">
        <v>148</v>
      </c>
      <c r="B20" s="149">
        <f>REPORTYEAR+14</f>
        <v>2038</v>
      </c>
      <c r="C20" s="150" t="s">
        <v>289</v>
      </c>
      <c r="D20" s="150" t="s">
        <v>292</v>
      </c>
    </row>
    <row r="21" spans="1:9" ht="26.4" x14ac:dyDescent="0.25">
      <c r="A21" s="126" t="s">
        <v>149</v>
      </c>
      <c r="B21" s="149">
        <f>REPORTYEAR+15</f>
        <v>2039</v>
      </c>
      <c r="C21" s="150" t="s">
        <v>289</v>
      </c>
      <c r="D21" s="150" t="s">
        <v>293</v>
      </c>
    </row>
    <row r="23" spans="1:9" x14ac:dyDescent="0.25">
      <c r="B23" s="127" t="s">
        <v>58</v>
      </c>
      <c r="C23" s="128"/>
      <c r="D23" s="128"/>
      <c r="E23" s="128"/>
      <c r="F23" s="129"/>
    </row>
    <row r="24" spans="1:9" x14ac:dyDescent="0.25">
      <c r="B24" s="334" t="s">
        <v>294</v>
      </c>
      <c r="C24" s="335"/>
      <c r="D24" s="335"/>
      <c r="E24" s="335"/>
      <c r="F24" s="335"/>
      <c r="G24" s="335"/>
      <c r="H24" s="335"/>
      <c r="I24" s="364"/>
    </row>
    <row r="25" spans="1:9" x14ac:dyDescent="0.25">
      <c r="B25" s="365"/>
      <c r="C25" s="366"/>
      <c r="D25" s="366"/>
      <c r="E25" s="366"/>
      <c r="F25" s="366"/>
      <c r="G25" s="366"/>
      <c r="H25" s="366"/>
      <c r="I25" s="367"/>
    </row>
    <row r="26" spans="1:9" x14ac:dyDescent="0.25">
      <c r="B26" s="368" t="s">
        <v>295</v>
      </c>
      <c r="C26" s="369"/>
      <c r="D26" s="369"/>
      <c r="E26" s="369"/>
      <c r="F26" s="369"/>
      <c r="G26" s="369"/>
      <c r="H26" s="369"/>
      <c r="I26" s="370"/>
    </row>
    <row r="27" spans="1:9" x14ac:dyDescent="0.25">
      <c r="B27" s="153"/>
      <c r="C27" s="154" t="s">
        <v>296</v>
      </c>
      <c r="D27" s="155"/>
      <c r="E27" s="156" t="s">
        <v>297</v>
      </c>
      <c r="F27" s="156" t="s">
        <v>298</v>
      </c>
      <c r="G27" s="156" t="s">
        <v>299</v>
      </c>
      <c r="H27" s="156" t="s">
        <v>300</v>
      </c>
      <c r="I27" s="157"/>
    </row>
    <row r="28" spans="1:9" x14ac:dyDescent="0.25">
      <c r="B28" s="158"/>
      <c r="C28" s="146">
        <v>2024</v>
      </c>
      <c r="D28" s="146" t="s">
        <v>301</v>
      </c>
      <c r="E28" s="159">
        <v>19</v>
      </c>
      <c r="F28" s="159">
        <v>33</v>
      </c>
      <c r="G28" s="159">
        <v>91</v>
      </c>
      <c r="H28" s="159">
        <v>19</v>
      </c>
      <c r="I28" s="160"/>
    </row>
    <row r="29" spans="1:9" x14ac:dyDescent="0.25">
      <c r="B29" s="158"/>
      <c r="C29" s="146">
        <v>2024</v>
      </c>
      <c r="D29" s="146" t="s">
        <v>302</v>
      </c>
      <c r="E29" s="159">
        <v>8</v>
      </c>
      <c r="F29" s="159">
        <v>23</v>
      </c>
      <c r="G29" s="159">
        <v>2</v>
      </c>
      <c r="H29" s="159">
        <v>14</v>
      </c>
      <c r="I29" s="160"/>
    </row>
    <row r="30" spans="1:9" x14ac:dyDescent="0.25">
      <c r="B30" s="158"/>
      <c r="C30" s="146">
        <v>2025</v>
      </c>
      <c r="D30" s="161" t="s">
        <v>303</v>
      </c>
      <c r="E30" s="159">
        <v>196</v>
      </c>
      <c r="F30" s="159">
        <v>0</v>
      </c>
      <c r="G30" s="159">
        <v>0</v>
      </c>
      <c r="H30" s="159">
        <v>0</v>
      </c>
      <c r="I30" s="160"/>
    </row>
    <row r="31" spans="1:9" x14ac:dyDescent="0.25">
      <c r="B31" s="158"/>
      <c r="C31" s="146">
        <v>2025</v>
      </c>
      <c r="D31" s="161" t="s">
        <v>304</v>
      </c>
      <c r="E31" s="159">
        <v>343</v>
      </c>
      <c r="F31" s="159">
        <v>0</v>
      </c>
      <c r="G31" s="159">
        <v>-350</v>
      </c>
      <c r="H31" s="159">
        <v>0</v>
      </c>
      <c r="I31" s="160"/>
    </row>
    <row r="32" spans="1:9" x14ac:dyDescent="0.25">
      <c r="B32" s="158"/>
      <c r="C32" s="146">
        <v>2025</v>
      </c>
      <c r="D32" s="146" t="s">
        <v>305</v>
      </c>
      <c r="E32" s="159">
        <v>131</v>
      </c>
      <c r="F32" s="159">
        <v>131</v>
      </c>
      <c r="G32" s="159">
        <v>13</v>
      </c>
      <c r="H32" s="159">
        <v>131</v>
      </c>
      <c r="I32" s="160"/>
    </row>
    <row r="33" spans="2:9" x14ac:dyDescent="0.25">
      <c r="B33" s="158"/>
      <c r="C33" s="146">
        <v>2025</v>
      </c>
      <c r="D33" s="146" t="s">
        <v>306</v>
      </c>
      <c r="E33" s="159">
        <v>4</v>
      </c>
      <c r="F33" s="159">
        <v>2</v>
      </c>
      <c r="G33" s="159">
        <v>0</v>
      </c>
      <c r="H33" s="159">
        <v>3</v>
      </c>
      <c r="I33" s="160"/>
    </row>
    <row r="34" spans="2:9" x14ac:dyDescent="0.25">
      <c r="B34" s="158"/>
      <c r="C34" s="146">
        <v>2025</v>
      </c>
      <c r="D34" s="146" t="s">
        <v>307</v>
      </c>
      <c r="E34" s="159">
        <v>50</v>
      </c>
      <c r="F34" s="159">
        <v>50</v>
      </c>
      <c r="G34" s="159">
        <v>5</v>
      </c>
      <c r="H34" s="159">
        <v>50</v>
      </c>
      <c r="I34" s="160"/>
    </row>
    <row r="35" spans="2:9" x14ac:dyDescent="0.25">
      <c r="B35" s="158"/>
      <c r="C35" s="146">
        <v>2026</v>
      </c>
      <c r="D35" s="146" t="s">
        <v>308</v>
      </c>
      <c r="E35" s="159">
        <v>50</v>
      </c>
      <c r="F35" s="159">
        <v>50</v>
      </c>
      <c r="G35" s="159">
        <v>5</v>
      </c>
      <c r="H35" s="159">
        <v>50</v>
      </c>
      <c r="I35" s="160"/>
    </row>
    <row r="36" spans="2:9" x14ac:dyDescent="0.25">
      <c r="B36" s="158"/>
      <c r="C36" s="146">
        <v>2026</v>
      </c>
      <c r="D36" s="146" t="s">
        <v>309</v>
      </c>
      <c r="E36" s="159">
        <v>115</v>
      </c>
      <c r="F36" s="159">
        <v>115</v>
      </c>
      <c r="G36" s="159">
        <v>12</v>
      </c>
      <c r="H36" s="159">
        <v>115</v>
      </c>
      <c r="I36" s="160"/>
    </row>
    <row r="37" spans="2:9" x14ac:dyDescent="0.25">
      <c r="B37" s="158"/>
      <c r="C37" s="146">
        <v>2026</v>
      </c>
      <c r="D37" s="146" t="s">
        <v>310</v>
      </c>
      <c r="E37" s="159">
        <v>125</v>
      </c>
      <c r="F37" s="159">
        <v>125</v>
      </c>
      <c r="G37" s="159">
        <v>13</v>
      </c>
      <c r="H37" s="159">
        <v>125</v>
      </c>
      <c r="I37" s="160"/>
    </row>
    <row r="38" spans="2:9" x14ac:dyDescent="0.25">
      <c r="B38" s="158"/>
      <c r="C38" s="146">
        <v>2026</v>
      </c>
      <c r="D38" s="146" t="s">
        <v>311</v>
      </c>
      <c r="E38" s="159">
        <v>50</v>
      </c>
      <c r="F38" s="159">
        <v>50</v>
      </c>
      <c r="G38" s="159">
        <v>5</v>
      </c>
      <c r="H38" s="159">
        <v>50</v>
      </c>
      <c r="I38" s="160"/>
    </row>
    <row r="39" spans="2:9" x14ac:dyDescent="0.25">
      <c r="B39" s="158"/>
      <c r="C39" s="146">
        <v>2026</v>
      </c>
      <c r="D39" s="146" t="s">
        <v>312</v>
      </c>
      <c r="E39" s="159">
        <v>23</v>
      </c>
      <c r="F39" s="159">
        <v>24</v>
      </c>
      <c r="G39" s="159">
        <v>21</v>
      </c>
      <c r="H39" s="159">
        <v>25</v>
      </c>
      <c r="I39" s="160"/>
    </row>
    <row r="40" spans="2:9" x14ac:dyDescent="0.25">
      <c r="B40" s="158"/>
      <c r="C40" s="146">
        <v>2026</v>
      </c>
      <c r="D40" s="146" t="s">
        <v>313</v>
      </c>
      <c r="E40" s="159">
        <v>200</v>
      </c>
      <c r="F40" s="159">
        <v>195</v>
      </c>
      <c r="G40" s="159">
        <v>188</v>
      </c>
      <c r="H40" s="159">
        <v>199</v>
      </c>
      <c r="I40" s="160"/>
    </row>
    <row r="41" spans="2:9" x14ac:dyDescent="0.25">
      <c r="B41" s="158"/>
      <c r="C41" s="146">
        <v>2026</v>
      </c>
      <c r="D41" s="146" t="s">
        <v>314</v>
      </c>
      <c r="E41" s="159">
        <v>38</v>
      </c>
      <c r="F41" s="159">
        <v>39</v>
      </c>
      <c r="G41" s="159">
        <v>34</v>
      </c>
      <c r="H41" s="159">
        <v>41</v>
      </c>
      <c r="I41" s="160"/>
    </row>
    <row r="42" spans="2:9" x14ac:dyDescent="0.25">
      <c r="B42" s="158"/>
      <c r="C42" s="146">
        <v>2027</v>
      </c>
      <c r="D42" s="146" t="s">
        <v>311</v>
      </c>
      <c r="E42" s="159">
        <v>50</v>
      </c>
      <c r="F42" s="159">
        <v>50</v>
      </c>
      <c r="G42" s="159">
        <v>5</v>
      </c>
      <c r="H42" s="159">
        <v>50</v>
      </c>
      <c r="I42" s="160"/>
    </row>
    <row r="43" spans="2:9" x14ac:dyDescent="0.25">
      <c r="B43" s="158"/>
      <c r="C43" s="146">
        <v>2027</v>
      </c>
      <c r="D43" s="146" t="s">
        <v>315</v>
      </c>
      <c r="E43" s="159">
        <v>261</v>
      </c>
      <c r="F43" s="159">
        <v>297</v>
      </c>
      <c r="G43" s="159">
        <v>276</v>
      </c>
      <c r="H43" s="159">
        <v>300</v>
      </c>
      <c r="I43" s="160"/>
    </row>
    <row r="44" spans="2:9" x14ac:dyDescent="0.25">
      <c r="B44" s="158"/>
      <c r="C44" s="146">
        <v>2027</v>
      </c>
      <c r="D44" s="146" t="s">
        <v>316</v>
      </c>
      <c r="E44" s="159">
        <v>70</v>
      </c>
      <c r="F44" s="159">
        <v>79</v>
      </c>
      <c r="G44" s="159">
        <v>74</v>
      </c>
      <c r="H44" s="159">
        <v>80</v>
      </c>
      <c r="I44" s="160"/>
    </row>
    <row r="45" spans="2:9" x14ac:dyDescent="0.25">
      <c r="B45" s="158"/>
      <c r="C45" s="146">
        <v>2027</v>
      </c>
      <c r="D45" s="146" t="s">
        <v>317</v>
      </c>
      <c r="E45" s="159">
        <v>9</v>
      </c>
      <c r="F45" s="159">
        <v>10</v>
      </c>
      <c r="G45" s="159">
        <v>9</v>
      </c>
      <c r="H45" s="159">
        <v>10</v>
      </c>
      <c r="I45" s="160"/>
    </row>
    <row r="46" spans="2:9" x14ac:dyDescent="0.25">
      <c r="B46" s="158"/>
      <c r="C46" s="146">
        <v>2027</v>
      </c>
      <c r="D46" s="146" t="s">
        <v>318</v>
      </c>
      <c r="E46" s="159">
        <v>522</v>
      </c>
      <c r="F46" s="159">
        <v>594</v>
      </c>
      <c r="G46" s="159">
        <v>552</v>
      </c>
      <c r="H46" s="159">
        <v>600</v>
      </c>
      <c r="I46" s="160"/>
    </row>
    <row r="47" spans="2:9" x14ac:dyDescent="0.25">
      <c r="B47" s="158"/>
      <c r="C47" s="146">
        <v>2027</v>
      </c>
      <c r="D47" s="146" t="s">
        <v>319</v>
      </c>
      <c r="E47" s="159">
        <v>31</v>
      </c>
      <c r="F47" s="159">
        <v>31</v>
      </c>
      <c r="G47" s="159">
        <v>3</v>
      </c>
      <c r="H47" s="159">
        <v>31</v>
      </c>
      <c r="I47" s="160"/>
    </row>
    <row r="48" spans="2:9" x14ac:dyDescent="0.25">
      <c r="B48" s="158"/>
      <c r="C48" s="146">
        <v>2028</v>
      </c>
      <c r="D48" s="146" t="s">
        <v>320</v>
      </c>
      <c r="E48" s="159">
        <v>259</v>
      </c>
      <c r="F48" s="159">
        <v>287</v>
      </c>
      <c r="G48" s="159">
        <v>348</v>
      </c>
      <c r="H48" s="159">
        <v>277</v>
      </c>
      <c r="I48" s="160"/>
    </row>
    <row r="49" spans="2:9" x14ac:dyDescent="0.25">
      <c r="B49" s="158"/>
      <c r="C49" s="146">
        <v>2028</v>
      </c>
      <c r="D49" s="146" t="s">
        <v>321</v>
      </c>
      <c r="E49" s="159">
        <v>288</v>
      </c>
      <c r="F49" s="159">
        <v>285</v>
      </c>
      <c r="G49" s="159">
        <v>238</v>
      </c>
      <c r="H49" s="159">
        <v>268</v>
      </c>
      <c r="I49" s="160"/>
    </row>
    <row r="50" spans="2:9" x14ac:dyDescent="0.25">
      <c r="B50" s="158"/>
      <c r="C50" s="146">
        <v>2028</v>
      </c>
      <c r="D50" s="146" t="s">
        <v>322</v>
      </c>
      <c r="E50" s="159">
        <v>417</v>
      </c>
      <c r="F50" s="159">
        <v>399</v>
      </c>
      <c r="G50" s="159">
        <v>338</v>
      </c>
      <c r="H50" s="159">
        <v>342</v>
      </c>
      <c r="I50" s="160"/>
    </row>
    <row r="51" spans="2:9" x14ac:dyDescent="0.25">
      <c r="B51" s="158"/>
      <c r="C51" s="146">
        <v>2028</v>
      </c>
      <c r="D51" s="146" t="s">
        <v>323</v>
      </c>
      <c r="E51" s="159">
        <v>27</v>
      </c>
      <c r="F51" s="159">
        <v>25</v>
      </c>
      <c r="G51" s="159">
        <v>22</v>
      </c>
      <c r="H51" s="159">
        <v>22</v>
      </c>
      <c r="I51" s="160"/>
    </row>
    <row r="52" spans="2:9" x14ac:dyDescent="0.25">
      <c r="B52" s="158"/>
      <c r="C52" s="146">
        <v>2028</v>
      </c>
      <c r="D52" s="146" t="s">
        <v>324</v>
      </c>
      <c r="E52" s="159">
        <v>15</v>
      </c>
      <c r="F52" s="159">
        <v>6</v>
      </c>
      <c r="G52" s="159">
        <v>3</v>
      </c>
      <c r="H52" s="159">
        <v>8</v>
      </c>
      <c r="I52" s="160"/>
    </row>
    <row r="53" spans="2:9" x14ac:dyDescent="0.25">
      <c r="B53" s="158"/>
      <c r="C53" s="146">
        <v>2028</v>
      </c>
      <c r="D53" s="146" t="s">
        <v>325</v>
      </c>
      <c r="E53" s="159">
        <v>8</v>
      </c>
      <c r="F53" s="159">
        <v>3</v>
      </c>
      <c r="G53" s="159">
        <v>2</v>
      </c>
      <c r="H53" s="159">
        <v>4</v>
      </c>
      <c r="I53" s="160"/>
    </row>
    <row r="54" spans="2:9" x14ac:dyDescent="0.25">
      <c r="B54" s="158"/>
      <c r="C54" s="146">
        <v>2028</v>
      </c>
      <c r="D54" s="146" t="s">
        <v>326</v>
      </c>
      <c r="E54" s="159">
        <v>19</v>
      </c>
      <c r="F54" s="159">
        <v>8</v>
      </c>
      <c r="G54" s="159">
        <v>4</v>
      </c>
      <c r="H54" s="159">
        <v>9</v>
      </c>
      <c r="I54" s="160"/>
    </row>
    <row r="55" spans="2:9" x14ac:dyDescent="0.25">
      <c r="B55" s="158"/>
      <c r="C55" s="146">
        <v>2028</v>
      </c>
      <c r="D55" s="146" t="s">
        <v>327</v>
      </c>
      <c r="E55" s="159">
        <v>21</v>
      </c>
      <c r="F55" s="159">
        <v>32</v>
      </c>
      <c r="G55" s="159">
        <v>53</v>
      </c>
      <c r="H55" s="159">
        <v>35</v>
      </c>
      <c r="I55" s="160"/>
    </row>
    <row r="56" spans="2:9" x14ac:dyDescent="0.25">
      <c r="B56" s="158"/>
      <c r="C56" s="146">
        <v>2028</v>
      </c>
      <c r="D56" s="146" t="s">
        <v>328</v>
      </c>
      <c r="E56" s="159">
        <v>162</v>
      </c>
      <c r="F56" s="159">
        <v>252</v>
      </c>
      <c r="G56" s="159">
        <v>414</v>
      </c>
      <c r="H56" s="159">
        <v>270</v>
      </c>
      <c r="I56" s="160"/>
    </row>
    <row r="57" spans="2:9" x14ac:dyDescent="0.25">
      <c r="B57" s="158"/>
      <c r="C57" s="146">
        <v>2028</v>
      </c>
      <c r="D57" s="146" t="s">
        <v>329</v>
      </c>
      <c r="E57" s="159">
        <v>137</v>
      </c>
      <c r="F57" s="159">
        <v>149</v>
      </c>
      <c r="G57" s="159">
        <v>140</v>
      </c>
      <c r="H57" s="159">
        <v>149</v>
      </c>
      <c r="I57" s="160"/>
    </row>
    <row r="58" spans="2:9" x14ac:dyDescent="0.25">
      <c r="B58" s="158"/>
      <c r="C58" s="146">
        <v>2028</v>
      </c>
      <c r="D58" s="146" t="s">
        <v>330</v>
      </c>
      <c r="E58" s="159">
        <v>87</v>
      </c>
      <c r="F58" s="159">
        <v>94</v>
      </c>
      <c r="G58" s="159">
        <v>88</v>
      </c>
      <c r="H58" s="159">
        <v>94</v>
      </c>
      <c r="I58" s="160"/>
    </row>
    <row r="59" spans="2:9" x14ac:dyDescent="0.25">
      <c r="B59" s="158"/>
      <c r="C59" s="146">
        <v>2028</v>
      </c>
      <c r="D59" s="146" t="s">
        <v>331</v>
      </c>
      <c r="E59" s="159">
        <v>55</v>
      </c>
      <c r="F59" s="159">
        <v>59</v>
      </c>
      <c r="G59" s="159">
        <v>56</v>
      </c>
      <c r="H59" s="159">
        <v>59</v>
      </c>
      <c r="I59" s="160"/>
    </row>
    <row r="60" spans="2:9" x14ac:dyDescent="0.25">
      <c r="B60" s="158"/>
      <c r="C60" s="146">
        <v>2029</v>
      </c>
      <c r="D60" s="146" t="s">
        <v>332</v>
      </c>
      <c r="E60" s="159">
        <v>8</v>
      </c>
      <c r="F60" s="159">
        <v>3</v>
      </c>
      <c r="G60" s="159">
        <v>2</v>
      </c>
      <c r="H60" s="159">
        <v>4</v>
      </c>
      <c r="I60" s="160"/>
    </row>
    <row r="61" spans="2:9" x14ac:dyDescent="0.25">
      <c r="B61" s="158"/>
      <c r="C61" s="146">
        <v>2029</v>
      </c>
      <c r="D61" s="146" t="s">
        <v>333</v>
      </c>
      <c r="E61" s="159">
        <v>12</v>
      </c>
      <c r="F61" s="159">
        <v>5</v>
      </c>
      <c r="G61" s="159">
        <v>3</v>
      </c>
      <c r="H61" s="159">
        <v>6</v>
      </c>
      <c r="I61" s="160"/>
    </row>
    <row r="62" spans="2:9" x14ac:dyDescent="0.25">
      <c r="B62" s="158"/>
      <c r="C62" s="146">
        <v>2029</v>
      </c>
      <c r="D62" s="146" t="s">
        <v>334</v>
      </c>
      <c r="E62" s="159">
        <v>90</v>
      </c>
      <c r="F62" s="159">
        <v>140</v>
      </c>
      <c r="G62" s="159">
        <v>230</v>
      </c>
      <c r="H62" s="159">
        <v>150</v>
      </c>
      <c r="I62" s="160"/>
    </row>
    <row r="63" spans="2:9" x14ac:dyDescent="0.25">
      <c r="B63" s="158"/>
      <c r="C63" s="146">
        <v>2030</v>
      </c>
      <c r="D63" s="146" t="s">
        <v>335</v>
      </c>
      <c r="E63" s="159">
        <v>711</v>
      </c>
      <c r="F63" s="159">
        <v>681</v>
      </c>
      <c r="G63" s="159">
        <v>576</v>
      </c>
      <c r="H63" s="159">
        <v>583</v>
      </c>
      <c r="I63" s="160"/>
    </row>
    <row r="64" spans="2:9" x14ac:dyDescent="0.25">
      <c r="B64" s="158"/>
      <c r="C64" s="146">
        <v>2030</v>
      </c>
      <c r="D64" s="146" t="s">
        <v>336</v>
      </c>
      <c r="E64" s="159">
        <v>70</v>
      </c>
      <c r="F64" s="159">
        <v>28</v>
      </c>
      <c r="G64" s="159">
        <v>14</v>
      </c>
      <c r="H64" s="159">
        <v>35</v>
      </c>
      <c r="I64" s="160"/>
    </row>
    <row r="65" spans="2:9" x14ac:dyDescent="0.25">
      <c r="B65" s="158"/>
      <c r="C65" s="146">
        <v>2030</v>
      </c>
      <c r="D65" s="146" t="s">
        <v>332</v>
      </c>
      <c r="E65" s="159">
        <v>8</v>
      </c>
      <c r="F65" s="159">
        <v>3</v>
      </c>
      <c r="G65" s="159">
        <v>2</v>
      </c>
      <c r="H65" s="159">
        <v>4</v>
      </c>
      <c r="I65" s="160"/>
    </row>
    <row r="66" spans="2:9" x14ac:dyDescent="0.25">
      <c r="B66" s="158"/>
      <c r="C66" s="146">
        <v>2030</v>
      </c>
      <c r="D66" s="146" t="s">
        <v>337</v>
      </c>
      <c r="E66" s="159">
        <v>21</v>
      </c>
      <c r="F66" s="159">
        <v>8</v>
      </c>
      <c r="G66" s="159">
        <v>4</v>
      </c>
      <c r="H66" s="159">
        <v>11</v>
      </c>
      <c r="I66" s="160"/>
    </row>
    <row r="67" spans="2:9" x14ac:dyDescent="0.25">
      <c r="B67" s="158"/>
      <c r="C67" s="146">
        <v>2030</v>
      </c>
      <c r="D67" s="146" t="s">
        <v>331</v>
      </c>
      <c r="E67" s="159">
        <v>55</v>
      </c>
      <c r="F67" s="159">
        <v>59</v>
      </c>
      <c r="G67" s="159">
        <v>56</v>
      </c>
      <c r="H67" s="159">
        <v>59</v>
      </c>
      <c r="I67" s="160"/>
    </row>
    <row r="68" spans="2:9" x14ac:dyDescent="0.25">
      <c r="B68" s="158"/>
      <c r="C68" s="146">
        <v>2031</v>
      </c>
      <c r="D68" s="146" t="s">
        <v>338</v>
      </c>
      <c r="E68" s="159">
        <v>8</v>
      </c>
      <c r="F68" s="159">
        <v>3</v>
      </c>
      <c r="G68" s="159">
        <v>2</v>
      </c>
      <c r="H68" s="159">
        <v>4</v>
      </c>
      <c r="I68" s="160"/>
    </row>
    <row r="69" spans="2:9" x14ac:dyDescent="0.25">
      <c r="B69" s="158"/>
      <c r="C69" s="146">
        <v>2031</v>
      </c>
      <c r="D69" s="146" t="s">
        <v>339</v>
      </c>
      <c r="E69" s="159">
        <v>2</v>
      </c>
      <c r="F69" s="159">
        <v>1</v>
      </c>
      <c r="G69" s="159">
        <v>0</v>
      </c>
      <c r="H69" s="159">
        <v>1</v>
      </c>
      <c r="I69" s="160"/>
    </row>
    <row r="70" spans="2:9" x14ac:dyDescent="0.25">
      <c r="B70" s="158"/>
      <c r="C70" s="146">
        <v>2031</v>
      </c>
      <c r="D70" s="146" t="s">
        <v>334</v>
      </c>
      <c r="E70" s="159">
        <v>90</v>
      </c>
      <c r="F70" s="159">
        <v>140</v>
      </c>
      <c r="G70" s="159">
        <v>230</v>
      </c>
      <c r="H70" s="159">
        <v>150</v>
      </c>
      <c r="I70" s="160"/>
    </row>
    <row r="71" spans="2:9" x14ac:dyDescent="0.25">
      <c r="B71" s="158"/>
      <c r="C71" s="146">
        <v>2032</v>
      </c>
      <c r="D71" s="146" t="s">
        <v>340</v>
      </c>
      <c r="E71" s="159">
        <v>355</v>
      </c>
      <c r="F71" s="159">
        <v>340</v>
      </c>
      <c r="G71" s="159">
        <v>288</v>
      </c>
      <c r="H71" s="159">
        <v>292</v>
      </c>
      <c r="I71" s="160"/>
    </row>
    <row r="72" spans="2:9" x14ac:dyDescent="0.25">
      <c r="B72" s="158"/>
      <c r="C72" s="146">
        <v>2032</v>
      </c>
      <c r="D72" s="146" t="s">
        <v>341</v>
      </c>
      <c r="E72" s="159">
        <v>6</v>
      </c>
      <c r="F72" s="159">
        <v>2</v>
      </c>
      <c r="G72" s="159">
        <v>1</v>
      </c>
      <c r="H72" s="159">
        <v>3</v>
      </c>
      <c r="I72" s="160"/>
    </row>
    <row r="73" spans="2:9" x14ac:dyDescent="0.25">
      <c r="B73" s="158"/>
      <c r="C73" s="146">
        <v>2032</v>
      </c>
      <c r="D73" s="146" t="s">
        <v>342</v>
      </c>
      <c r="E73" s="159">
        <v>2</v>
      </c>
      <c r="F73" s="159">
        <v>1</v>
      </c>
      <c r="G73" s="159">
        <v>1</v>
      </c>
      <c r="H73" s="159">
        <v>2</v>
      </c>
      <c r="I73" s="160"/>
    </row>
    <row r="74" spans="2:9" x14ac:dyDescent="0.25">
      <c r="B74" s="158"/>
      <c r="C74" s="146">
        <v>2032</v>
      </c>
      <c r="D74" s="146" t="s">
        <v>343</v>
      </c>
      <c r="E74" s="159">
        <v>710</v>
      </c>
      <c r="F74" s="159">
        <v>772</v>
      </c>
      <c r="G74" s="159">
        <v>725</v>
      </c>
      <c r="H74" s="159">
        <v>772</v>
      </c>
      <c r="I74" s="160"/>
    </row>
    <row r="75" spans="2:9" x14ac:dyDescent="0.25">
      <c r="B75" s="158"/>
      <c r="C75" s="146">
        <v>2032</v>
      </c>
      <c r="D75" s="146" t="s">
        <v>344</v>
      </c>
      <c r="E75" s="159">
        <v>36</v>
      </c>
      <c r="F75" s="159">
        <v>56</v>
      </c>
      <c r="G75" s="159">
        <v>92</v>
      </c>
      <c r="H75" s="159">
        <v>60</v>
      </c>
      <c r="I75" s="160"/>
    </row>
    <row r="76" spans="2:9" x14ac:dyDescent="0.25">
      <c r="B76" s="158"/>
      <c r="C76" s="146">
        <v>2033</v>
      </c>
      <c r="D76" s="146" t="s">
        <v>345</v>
      </c>
      <c r="E76" s="159">
        <v>50</v>
      </c>
      <c r="F76" s="159">
        <v>20</v>
      </c>
      <c r="G76" s="159">
        <v>10</v>
      </c>
      <c r="H76" s="159">
        <v>25</v>
      </c>
      <c r="I76" s="160"/>
    </row>
    <row r="77" spans="2:9" x14ac:dyDescent="0.25">
      <c r="B77" s="158"/>
      <c r="C77" s="146">
        <v>2033</v>
      </c>
      <c r="D77" s="146" t="s">
        <v>341</v>
      </c>
      <c r="E77" s="159">
        <v>6</v>
      </c>
      <c r="F77" s="159">
        <v>2</v>
      </c>
      <c r="G77" s="159">
        <v>1</v>
      </c>
      <c r="H77" s="159">
        <v>3</v>
      </c>
      <c r="I77" s="160"/>
    </row>
    <row r="78" spans="2:9" x14ac:dyDescent="0.25">
      <c r="B78" s="158"/>
      <c r="C78" s="146">
        <v>2033</v>
      </c>
      <c r="D78" s="146" t="s">
        <v>346</v>
      </c>
      <c r="E78" s="159">
        <v>1</v>
      </c>
      <c r="F78" s="159">
        <v>0</v>
      </c>
      <c r="G78" s="159">
        <v>0</v>
      </c>
      <c r="H78" s="159">
        <v>0</v>
      </c>
      <c r="I78" s="160"/>
    </row>
    <row r="79" spans="2:9" x14ac:dyDescent="0.25">
      <c r="B79" s="158"/>
      <c r="C79" s="146">
        <v>2033</v>
      </c>
      <c r="D79" s="146" t="s">
        <v>347</v>
      </c>
      <c r="E79" s="159">
        <v>72</v>
      </c>
      <c r="F79" s="159">
        <v>112</v>
      </c>
      <c r="G79" s="159">
        <v>184</v>
      </c>
      <c r="H79" s="159">
        <v>120</v>
      </c>
      <c r="I79" s="160"/>
    </row>
    <row r="80" spans="2:9" x14ac:dyDescent="0.25">
      <c r="B80" s="158"/>
      <c r="C80" s="146">
        <v>2034</v>
      </c>
      <c r="D80" s="146" t="s">
        <v>348</v>
      </c>
      <c r="E80" s="159">
        <v>6</v>
      </c>
      <c r="F80" s="159">
        <v>2</v>
      </c>
      <c r="G80" s="159">
        <v>1</v>
      </c>
      <c r="H80" s="159">
        <v>3</v>
      </c>
      <c r="I80" s="160"/>
    </row>
    <row r="81" spans="2:9" x14ac:dyDescent="0.25">
      <c r="B81" s="158"/>
      <c r="C81" s="146">
        <v>2034</v>
      </c>
      <c r="D81" s="146" t="s">
        <v>349</v>
      </c>
      <c r="E81" s="159">
        <v>1</v>
      </c>
      <c r="F81" s="159">
        <v>0</v>
      </c>
      <c r="G81" s="159">
        <v>0</v>
      </c>
      <c r="H81" s="159">
        <v>0</v>
      </c>
      <c r="I81" s="160"/>
    </row>
    <row r="82" spans="2:9" x14ac:dyDescent="0.25">
      <c r="B82" s="158"/>
      <c r="C82" s="146">
        <v>2034</v>
      </c>
      <c r="D82" s="146" t="s">
        <v>344</v>
      </c>
      <c r="E82" s="159">
        <v>36</v>
      </c>
      <c r="F82" s="159">
        <v>56</v>
      </c>
      <c r="G82" s="159">
        <v>92</v>
      </c>
      <c r="H82" s="159">
        <v>60</v>
      </c>
      <c r="I82" s="160"/>
    </row>
    <row r="83" spans="2:9" x14ac:dyDescent="0.25">
      <c r="B83" s="158"/>
      <c r="C83" s="146">
        <v>2035</v>
      </c>
      <c r="D83" s="146" t="s">
        <v>348</v>
      </c>
      <c r="E83" s="159">
        <v>6</v>
      </c>
      <c r="F83" s="159">
        <v>2</v>
      </c>
      <c r="G83" s="159">
        <v>1</v>
      </c>
      <c r="H83" s="159">
        <v>3</v>
      </c>
      <c r="I83" s="160"/>
    </row>
    <row r="84" spans="2:9" x14ac:dyDescent="0.25">
      <c r="B84" s="162" t="s">
        <v>350</v>
      </c>
      <c r="C84" s="146"/>
      <c r="D84" s="146"/>
      <c r="E84" s="159"/>
      <c r="F84" s="159"/>
      <c r="G84" s="159"/>
      <c r="H84" s="159"/>
      <c r="I84" s="163"/>
    </row>
    <row r="85" spans="2:9" x14ac:dyDescent="0.25">
      <c r="B85" s="158"/>
      <c r="C85" s="146"/>
      <c r="D85" s="146"/>
      <c r="E85" s="159"/>
      <c r="F85" s="159"/>
      <c r="G85" s="159"/>
      <c r="H85" s="159"/>
      <c r="I85" s="160"/>
    </row>
    <row r="86" spans="2:9" x14ac:dyDescent="0.25">
      <c r="B86" s="158"/>
      <c r="C86" s="164"/>
      <c r="D86" s="164"/>
      <c r="E86" s="165"/>
      <c r="F86" s="165"/>
      <c r="G86" s="165"/>
      <c r="H86" s="165"/>
      <c r="I86" s="160"/>
    </row>
    <row r="87" spans="2:9" x14ac:dyDescent="0.25">
      <c r="B87" s="158"/>
      <c r="C87" s="154" t="s">
        <v>351</v>
      </c>
      <c r="D87" s="154"/>
      <c r="E87" s="156" t="s">
        <v>297</v>
      </c>
      <c r="F87" s="156" t="s">
        <v>298</v>
      </c>
      <c r="G87" s="156" t="s">
        <v>299</v>
      </c>
      <c r="H87" s="156" t="s">
        <v>300</v>
      </c>
      <c r="I87" s="160"/>
    </row>
    <row r="88" spans="2:9" x14ac:dyDescent="0.25">
      <c r="B88" s="158"/>
      <c r="C88" s="146">
        <v>2024</v>
      </c>
      <c r="D88" s="146" t="s">
        <v>352</v>
      </c>
      <c r="E88" s="159">
        <v>24</v>
      </c>
      <c r="F88" s="159">
        <v>17</v>
      </c>
      <c r="G88" s="159">
        <v>24</v>
      </c>
      <c r="H88" s="159">
        <v>22</v>
      </c>
      <c r="I88" s="160"/>
    </row>
    <row r="89" spans="2:9" x14ac:dyDescent="0.25">
      <c r="B89" s="158"/>
      <c r="C89" s="146">
        <v>2024</v>
      </c>
      <c r="D89" s="146" t="s">
        <v>353</v>
      </c>
      <c r="E89" s="159">
        <v>20</v>
      </c>
      <c r="F89" s="159">
        <v>20</v>
      </c>
      <c r="G89" s="159">
        <v>18</v>
      </c>
      <c r="H89" s="159">
        <v>12</v>
      </c>
      <c r="I89" s="160"/>
    </row>
    <row r="90" spans="2:9" x14ac:dyDescent="0.25">
      <c r="B90" s="158"/>
      <c r="C90" s="146">
        <v>2024</v>
      </c>
      <c r="D90" s="146" t="s">
        <v>354</v>
      </c>
      <c r="E90" s="159">
        <v>2</v>
      </c>
      <c r="F90" s="159">
        <v>3</v>
      </c>
      <c r="G90" s="159">
        <v>5</v>
      </c>
      <c r="H90" s="159">
        <v>3</v>
      </c>
      <c r="I90" s="160"/>
    </row>
    <row r="91" spans="2:9" x14ac:dyDescent="0.25">
      <c r="B91" s="158"/>
      <c r="C91" s="146">
        <v>2025</v>
      </c>
      <c r="D91" s="146" t="s">
        <v>355</v>
      </c>
      <c r="E91" s="159">
        <v>128</v>
      </c>
      <c r="F91" s="159">
        <v>127</v>
      </c>
      <c r="G91" s="159">
        <v>162</v>
      </c>
      <c r="H91" s="159">
        <v>121</v>
      </c>
      <c r="I91" s="160"/>
    </row>
    <row r="92" spans="2:9" x14ac:dyDescent="0.25">
      <c r="B92" s="158"/>
      <c r="C92" s="146">
        <v>2025</v>
      </c>
      <c r="D92" s="161" t="s">
        <v>356</v>
      </c>
      <c r="E92" s="159">
        <v>367</v>
      </c>
      <c r="F92" s="159">
        <v>366</v>
      </c>
      <c r="G92" s="159">
        <v>319</v>
      </c>
      <c r="H92" s="159">
        <v>320</v>
      </c>
      <c r="I92" s="160"/>
    </row>
    <row r="93" spans="2:9" x14ac:dyDescent="0.25">
      <c r="B93" s="158"/>
      <c r="C93" s="146">
        <v>2025</v>
      </c>
      <c r="D93" s="161" t="s">
        <v>357</v>
      </c>
      <c r="E93" s="159">
        <v>122</v>
      </c>
      <c r="F93" s="159">
        <v>122</v>
      </c>
      <c r="G93" s="159">
        <v>123</v>
      </c>
      <c r="H93" s="159">
        <v>123</v>
      </c>
      <c r="I93" s="160"/>
    </row>
    <row r="94" spans="2:9" x14ac:dyDescent="0.25">
      <c r="B94" s="158"/>
      <c r="C94" s="146">
        <v>2025</v>
      </c>
      <c r="D94" s="161" t="s">
        <v>358</v>
      </c>
      <c r="E94" s="159">
        <v>343</v>
      </c>
      <c r="F94" s="159">
        <v>342</v>
      </c>
      <c r="G94" s="159">
        <v>-350</v>
      </c>
      <c r="H94" s="159">
        <v>-350</v>
      </c>
      <c r="I94" s="160"/>
    </row>
    <row r="95" spans="2:9" x14ac:dyDescent="0.25">
      <c r="B95" s="158"/>
      <c r="C95" s="146">
        <v>2025</v>
      </c>
      <c r="D95" s="146" t="s">
        <v>359</v>
      </c>
      <c r="E95" s="159">
        <v>203</v>
      </c>
      <c r="F95" s="159">
        <v>206</v>
      </c>
      <c r="G95" s="159">
        <v>264</v>
      </c>
      <c r="H95" s="159">
        <v>224</v>
      </c>
      <c r="I95" s="160"/>
    </row>
    <row r="96" spans="2:9" x14ac:dyDescent="0.25">
      <c r="B96" s="158"/>
      <c r="C96" s="146">
        <v>2025</v>
      </c>
      <c r="D96" s="146" t="s">
        <v>354</v>
      </c>
      <c r="E96" s="159">
        <v>6</v>
      </c>
      <c r="F96" s="159">
        <v>5</v>
      </c>
      <c r="G96" s="159">
        <v>16</v>
      </c>
      <c r="H96" s="159">
        <v>7</v>
      </c>
      <c r="I96" s="160"/>
    </row>
    <row r="97" spans="2:9" x14ac:dyDescent="0.25">
      <c r="B97" s="158"/>
      <c r="C97" s="146">
        <v>2026</v>
      </c>
      <c r="D97" s="146" t="s">
        <v>360</v>
      </c>
      <c r="E97" s="159">
        <v>522</v>
      </c>
      <c r="F97" s="159">
        <v>571</v>
      </c>
      <c r="G97" s="159">
        <v>602</v>
      </c>
      <c r="H97" s="159">
        <v>622</v>
      </c>
      <c r="I97" s="160"/>
    </row>
    <row r="98" spans="2:9" x14ac:dyDescent="0.25">
      <c r="B98" s="166"/>
      <c r="C98" s="146">
        <v>2026</v>
      </c>
      <c r="D98" s="146" t="s">
        <v>361</v>
      </c>
      <c r="E98" s="159">
        <v>40</v>
      </c>
      <c r="F98" s="159">
        <v>51</v>
      </c>
      <c r="G98" s="159">
        <v>48</v>
      </c>
      <c r="H98" s="159">
        <v>46</v>
      </c>
      <c r="I98" s="157"/>
    </row>
    <row r="99" spans="2:9" x14ac:dyDescent="0.25">
      <c r="B99" s="166"/>
      <c r="C99" s="146">
        <v>2026</v>
      </c>
      <c r="D99" s="146" t="s">
        <v>354</v>
      </c>
      <c r="E99" s="159">
        <v>1</v>
      </c>
      <c r="F99" s="159">
        <v>1</v>
      </c>
      <c r="G99" s="159">
        <v>5</v>
      </c>
      <c r="H99" s="159">
        <v>2</v>
      </c>
      <c r="I99" s="157"/>
    </row>
    <row r="100" spans="2:9" x14ac:dyDescent="0.25">
      <c r="B100" s="166"/>
      <c r="C100" s="146">
        <v>2027</v>
      </c>
      <c r="D100" s="146" t="s">
        <v>362</v>
      </c>
      <c r="E100" s="159">
        <v>232</v>
      </c>
      <c r="F100" s="159">
        <v>244</v>
      </c>
      <c r="G100" s="159">
        <v>253</v>
      </c>
      <c r="H100" s="159">
        <v>256</v>
      </c>
      <c r="I100" s="157"/>
    </row>
    <row r="101" spans="2:9" x14ac:dyDescent="0.25">
      <c r="B101" s="158"/>
      <c r="C101" s="146">
        <v>2027</v>
      </c>
      <c r="D101" s="146" t="s">
        <v>354</v>
      </c>
      <c r="E101" s="159">
        <v>5</v>
      </c>
      <c r="F101" s="159">
        <v>8</v>
      </c>
      <c r="G101" s="159">
        <v>7</v>
      </c>
      <c r="H101" s="159">
        <v>7</v>
      </c>
      <c r="I101" s="160"/>
    </row>
    <row r="102" spans="2:9" x14ac:dyDescent="0.25">
      <c r="B102" s="158"/>
      <c r="C102" s="146">
        <v>2028</v>
      </c>
      <c r="D102" s="146" t="s">
        <v>363</v>
      </c>
      <c r="E102" s="159">
        <v>309</v>
      </c>
      <c r="F102" s="159">
        <v>107</v>
      </c>
      <c r="G102" s="159">
        <v>517</v>
      </c>
      <c r="H102" s="159">
        <v>241</v>
      </c>
      <c r="I102" s="160"/>
    </row>
    <row r="103" spans="2:9" x14ac:dyDescent="0.25">
      <c r="B103" s="158"/>
      <c r="C103" s="146">
        <v>2028</v>
      </c>
      <c r="D103" s="146" t="s">
        <v>364</v>
      </c>
      <c r="E103" s="159">
        <v>279</v>
      </c>
      <c r="F103" s="159">
        <v>315</v>
      </c>
      <c r="G103" s="159">
        <v>385</v>
      </c>
      <c r="H103" s="159">
        <v>325</v>
      </c>
      <c r="I103" s="160"/>
    </row>
    <row r="104" spans="2:9" x14ac:dyDescent="0.25">
      <c r="B104" s="166"/>
      <c r="C104" s="146">
        <v>2028</v>
      </c>
      <c r="D104" s="146" t="s">
        <v>365</v>
      </c>
      <c r="E104" s="159">
        <v>299</v>
      </c>
      <c r="F104" s="159">
        <v>297</v>
      </c>
      <c r="G104" s="159">
        <v>291</v>
      </c>
      <c r="H104" s="159">
        <v>268</v>
      </c>
      <c r="I104" s="157"/>
    </row>
    <row r="105" spans="2:9" x14ac:dyDescent="0.25">
      <c r="B105" s="166"/>
      <c r="C105" s="146">
        <v>2028</v>
      </c>
      <c r="D105" s="146" t="s">
        <v>366</v>
      </c>
      <c r="E105" s="159">
        <v>6</v>
      </c>
      <c r="F105" s="159">
        <v>15</v>
      </c>
      <c r="G105" s="159">
        <v>17</v>
      </c>
      <c r="H105" s="159">
        <v>12</v>
      </c>
      <c r="I105" s="157"/>
    </row>
    <row r="106" spans="2:9" x14ac:dyDescent="0.25">
      <c r="B106" s="167"/>
      <c r="C106" s="146">
        <v>2028</v>
      </c>
      <c r="D106" s="146" t="s">
        <v>354</v>
      </c>
      <c r="E106" s="159">
        <v>9</v>
      </c>
      <c r="F106" s="159">
        <v>14</v>
      </c>
      <c r="G106" s="159">
        <v>22</v>
      </c>
      <c r="H106" s="159">
        <v>22</v>
      </c>
      <c r="I106" s="147"/>
    </row>
    <row r="107" spans="2:9" x14ac:dyDescent="0.25">
      <c r="B107" s="167"/>
      <c r="C107" s="146">
        <v>2029</v>
      </c>
      <c r="D107" s="146" t="s">
        <v>354</v>
      </c>
      <c r="E107" s="159">
        <v>1</v>
      </c>
      <c r="F107" s="159">
        <v>1</v>
      </c>
      <c r="G107" s="159">
        <v>1</v>
      </c>
      <c r="H107" s="159">
        <v>1</v>
      </c>
      <c r="I107" s="147"/>
    </row>
    <row r="108" spans="2:9" x14ac:dyDescent="0.25">
      <c r="B108" s="167"/>
      <c r="C108" s="146">
        <v>2030</v>
      </c>
      <c r="D108" s="161" t="s">
        <v>303</v>
      </c>
      <c r="E108" s="159">
        <v>196</v>
      </c>
      <c r="F108" s="159">
        <v>0</v>
      </c>
      <c r="G108" s="159">
        <v>0</v>
      </c>
      <c r="H108" s="159">
        <v>0</v>
      </c>
      <c r="I108" s="147"/>
    </row>
    <row r="109" spans="2:9" x14ac:dyDescent="0.25">
      <c r="B109" s="167"/>
      <c r="C109" s="146">
        <v>2030</v>
      </c>
      <c r="D109" s="161" t="s">
        <v>304</v>
      </c>
      <c r="E109" s="159">
        <v>196</v>
      </c>
      <c r="F109" s="159">
        <v>0</v>
      </c>
      <c r="G109" s="159">
        <v>-200</v>
      </c>
      <c r="H109" s="159">
        <v>0</v>
      </c>
      <c r="I109" s="147"/>
    </row>
    <row r="110" spans="2:9" x14ac:dyDescent="0.25">
      <c r="B110" s="166"/>
      <c r="C110" s="146">
        <v>2030</v>
      </c>
      <c r="D110" s="146" t="s">
        <v>367</v>
      </c>
      <c r="E110" s="159">
        <v>396</v>
      </c>
      <c r="F110" s="159">
        <v>381</v>
      </c>
      <c r="G110" s="159">
        <v>418</v>
      </c>
      <c r="H110" s="159">
        <v>180</v>
      </c>
      <c r="I110" s="157"/>
    </row>
    <row r="111" spans="2:9" x14ac:dyDescent="0.25">
      <c r="B111" s="167"/>
      <c r="C111" s="146">
        <v>2030</v>
      </c>
      <c r="D111" s="146" t="s">
        <v>368</v>
      </c>
      <c r="E111" s="159">
        <v>86</v>
      </c>
      <c r="F111" s="159">
        <v>78</v>
      </c>
      <c r="G111" s="159">
        <v>125</v>
      </c>
      <c r="H111" s="159">
        <v>85</v>
      </c>
      <c r="I111" s="147"/>
    </row>
    <row r="112" spans="2:9" x14ac:dyDescent="0.25">
      <c r="B112" s="167"/>
      <c r="C112" s="146">
        <v>2030</v>
      </c>
      <c r="D112" s="146" t="s">
        <v>369</v>
      </c>
      <c r="E112" s="159">
        <v>213</v>
      </c>
      <c r="F112" s="159">
        <v>231</v>
      </c>
      <c r="G112" s="159">
        <v>272</v>
      </c>
      <c r="H112" s="159">
        <v>221</v>
      </c>
      <c r="I112" s="147"/>
    </row>
    <row r="113" spans="2:9" x14ac:dyDescent="0.25">
      <c r="B113" s="167"/>
      <c r="C113" s="146">
        <v>2030</v>
      </c>
      <c r="D113" s="146" t="s">
        <v>354</v>
      </c>
      <c r="E113" s="159">
        <v>13</v>
      </c>
      <c r="F113" s="159">
        <v>22</v>
      </c>
      <c r="G113" s="159">
        <v>31</v>
      </c>
      <c r="H113" s="159">
        <v>23</v>
      </c>
      <c r="I113" s="147"/>
    </row>
    <row r="114" spans="2:9" x14ac:dyDescent="0.25">
      <c r="B114" s="167"/>
      <c r="C114" s="146">
        <v>2031</v>
      </c>
      <c r="D114" s="146" t="s">
        <v>354</v>
      </c>
      <c r="E114" s="159">
        <v>4</v>
      </c>
      <c r="F114" s="159">
        <v>4</v>
      </c>
      <c r="G114" s="159">
        <v>4</v>
      </c>
      <c r="H114" s="159">
        <v>4</v>
      </c>
      <c r="I114" s="147"/>
    </row>
    <row r="115" spans="2:9" x14ac:dyDescent="0.25">
      <c r="B115" s="167"/>
      <c r="C115" s="146">
        <v>2032</v>
      </c>
      <c r="D115" s="146" t="s">
        <v>370</v>
      </c>
      <c r="E115" s="159">
        <v>265</v>
      </c>
      <c r="F115" s="159">
        <v>213</v>
      </c>
      <c r="G115" s="159">
        <v>155</v>
      </c>
      <c r="H115" s="159">
        <v>187</v>
      </c>
      <c r="I115" s="147"/>
    </row>
    <row r="116" spans="2:9" x14ac:dyDescent="0.25">
      <c r="B116" s="167"/>
      <c r="C116" s="146">
        <v>2032</v>
      </c>
      <c r="D116" s="146" t="s">
        <v>371</v>
      </c>
      <c r="E116" s="159">
        <v>15</v>
      </c>
      <c r="F116" s="159">
        <v>25</v>
      </c>
      <c r="G116" s="159">
        <v>31</v>
      </c>
      <c r="H116" s="159">
        <v>20</v>
      </c>
      <c r="I116" s="147"/>
    </row>
    <row r="117" spans="2:9" x14ac:dyDescent="0.25">
      <c r="B117" s="167"/>
      <c r="C117" s="146">
        <v>2032</v>
      </c>
      <c r="D117" s="146" t="s">
        <v>372</v>
      </c>
      <c r="E117" s="159">
        <v>12</v>
      </c>
      <c r="F117" s="159">
        <v>18</v>
      </c>
      <c r="G117" s="159">
        <v>27</v>
      </c>
      <c r="H117" s="159">
        <v>15</v>
      </c>
      <c r="I117" s="147"/>
    </row>
    <row r="118" spans="2:9" x14ac:dyDescent="0.25">
      <c r="B118" s="167"/>
      <c r="C118" s="146">
        <v>2032</v>
      </c>
      <c r="D118" s="146" t="s">
        <v>354</v>
      </c>
      <c r="E118" s="159">
        <v>32</v>
      </c>
      <c r="F118" s="159">
        <v>38</v>
      </c>
      <c r="G118" s="159">
        <v>39</v>
      </c>
      <c r="H118" s="159">
        <v>32</v>
      </c>
      <c r="I118" s="147"/>
    </row>
    <row r="119" spans="2:9" x14ac:dyDescent="0.25">
      <c r="B119" s="167"/>
      <c r="C119" s="146">
        <v>2033</v>
      </c>
      <c r="D119" s="146" t="s">
        <v>354</v>
      </c>
      <c r="E119" s="159">
        <v>2</v>
      </c>
      <c r="F119" s="159">
        <v>4</v>
      </c>
      <c r="G119" s="159">
        <v>5</v>
      </c>
      <c r="H119" s="159">
        <v>4</v>
      </c>
      <c r="I119" s="147"/>
    </row>
    <row r="120" spans="2:9" x14ac:dyDescent="0.25">
      <c r="B120" s="167"/>
      <c r="C120" s="146">
        <v>2034</v>
      </c>
      <c r="D120" s="146" t="s">
        <v>373</v>
      </c>
      <c r="E120" s="168">
        <v>9</v>
      </c>
      <c r="F120" s="168">
        <v>6</v>
      </c>
      <c r="G120" s="168">
        <v>4</v>
      </c>
      <c r="H120" s="168">
        <v>5</v>
      </c>
      <c r="I120" s="147"/>
    </row>
    <row r="121" spans="2:9" x14ac:dyDescent="0.25">
      <c r="B121" s="167"/>
      <c r="C121" s="146">
        <v>2034</v>
      </c>
      <c r="D121" s="146" t="s">
        <v>374</v>
      </c>
      <c r="E121" s="159">
        <v>17</v>
      </c>
      <c r="F121" s="159">
        <v>19</v>
      </c>
      <c r="G121" s="159">
        <v>24</v>
      </c>
      <c r="H121" s="159">
        <v>19</v>
      </c>
      <c r="I121" s="147"/>
    </row>
    <row r="122" spans="2:9" x14ac:dyDescent="0.25">
      <c r="B122" s="167"/>
      <c r="C122" s="146">
        <v>2035</v>
      </c>
      <c r="D122" s="146" t="s">
        <v>375</v>
      </c>
      <c r="E122" s="159">
        <v>9</v>
      </c>
      <c r="F122" s="159">
        <v>10</v>
      </c>
      <c r="G122" s="159">
        <v>9</v>
      </c>
      <c r="H122" s="159">
        <v>10</v>
      </c>
      <c r="I122" s="147"/>
    </row>
    <row r="123" spans="2:9" x14ac:dyDescent="0.25">
      <c r="B123" s="167"/>
      <c r="C123" s="146">
        <v>2036</v>
      </c>
      <c r="D123" s="146" t="s">
        <v>376</v>
      </c>
      <c r="E123" s="159">
        <v>10</v>
      </c>
      <c r="F123" s="159">
        <v>4</v>
      </c>
      <c r="G123" s="159">
        <v>2</v>
      </c>
      <c r="H123" s="159">
        <v>5</v>
      </c>
      <c r="I123" s="147"/>
    </row>
    <row r="124" spans="2:9" x14ac:dyDescent="0.25">
      <c r="B124" s="151"/>
      <c r="C124" s="146">
        <v>2036</v>
      </c>
      <c r="D124" s="146" t="s">
        <v>377</v>
      </c>
      <c r="E124" s="159">
        <v>19</v>
      </c>
      <c r="F124" s="159">
        <v>31</v>
      </c>
      <c r="G124" s="159">
        <v>55</v>
      </c>
      <c r="H124" s="159">
        <v>33</v>
      </c>
      <c r="I124" s="152"/>
    </row>
    <row r="125" spans="2:9" x14ac:dyDescent="0.25">
      <c r="B125" s="158"/>
      <c r="C125" s="146">
        <v>2036</v>
      </c>
      <c r="D125" s="146" t="s">
        <v>378</v>
      </c>
      <c r="E125" s="159">
        <v>9</v>
      </c>
      <c r="F125" s="159">
        <v>14</v>
      </c>
      <c r="G125" s="159">
        <v>23</v>
      </c>
      <c r="H125" s="159">
        <v>15</v>
      </c>
      <c r="I125" s="160"/>
    </row>
    <row r="126" spans="2:9" x14ac:dyDescent="0.25">
      <c r="B126" s="169"/>
      <c r="C126" s="146">
        <v>2037</v>
      </c>
      <c r="D126" s="146" t="s">
        <v>379</v>
      </c>
      <c r="E126" s="159">
        <v>18</v>
      </c>
      <c r="F126" s="159">
        <v>17</v>
      </c>
      <c r="G126" s="159">
        <v>15</v>
      </c>
      <c r="H126" s="159">
        <v>13</v>
      </c>
      <c r="I126" s="170"/>
    </row>
    <row r="127" spans="2:9" x14ac:dyDescent="0.25">
      <c r="B127" s="169"/>
      <c r="C127" s="146">
        <v>2037</v>
      </c>
      <c r="D127" s="146" t="s">
        <v>380</v>
      </c>
      <c r="E127" s="159">
        <v>12</v>
      </c>
      <c r="F127" s="159">
        <v>11</v>
      </c>
      <c r="G127" s="159">
        <v>10</v>
      </c>
      <c r="H127" s="159">
        <v>12</v>
      </c>
      <c r="I127" s="170"/>
    </row>
    <row r="128" spans="2:9" x14ac:dyDescent="0.25">
      <c r="B128" s="169"/>
      <c r="C128" s="146">
        <v>2039</v>
      </c>
      <c r="D128" s="146" t="s">
        <v>321</v>
      </c>
      <c r="E128" s="159">
        <v>288</v>
      </c>
      <c r="F128" s="159">
        <v>285</v>
      </c>
      <c r="G128" s="159">
        <v>238</v>
      </c>
      <c r="H128" s="159">
        <v>268</v>
      </c>
      <c r="I128" s="170"/>
    </row>
    <row r="129" spans="2:9" x14ac:dyDescent="0.25">
      <c r="B129" s="169"/>
      <c r="C129" s="146">
        <v>2039</v>
      </c>
      <c r="D129" s="146" t="s">
        <v>381</v>
      </c>
      <c r="E129" s="159">
        <v>269</v>
      </c>
      <c r="F129" s="159">
        <v>238</v>
      </c>
      <c r="G129" s="159">
        <v>230</v>
      </c>
      <c r="H129" s="159">
        <v>177</v>
      </c>
      <c r="I129" s="170"/>
    </row>
    <row r="130" spans="2:9" x14ac:dyDescent="0.25">
      <c r="B130" s="169"/>
      <c r="C130" s="146">
        <v>2039</v>
      </c>
      <c r="D130" s="146" t="s">
        <v>354</v>
      </c>
      <c r="E130" s="159">
        <v>13</v>
      </c>
      <c r="F130" s="159">
        <v>23</v>
      </c>
      <c r="G130" s="159">
        <v>28</v>
      </c>
      <c r="H130" s="159">
        <v>21</v>
      </c>
      <c r="I130" s="170"/>
    </row>
    <row r="131" spans="2:9" x14ac:dyDescent="0.25">
      <c r="B131" s="171"/>
      <c r="C131" s="172"/>
      <c r="D131" s="172"/>
      <c r="E131" s="172"/>
      <c r="F131" s="172"/>
      <c r="G131" s="172"/>
      <c r="H131" s="172"/>
      <c r="I131" s="173"/>
    </row>
  </sheetData>
  <mergeCells count="3">
    <mergeCell ref="B24:I24"/>
    <mergeCell ref="B25:I25"/>
    <mergeCell ref="B26:I26"/>
  </mergeCells>
  <pageMargins left="0.55000000000000004" right="0.55000000000000004" top="0.55000000000000004" bottom="0.3" header="0.3" footer="0.3"/>
  <pageSetup scale="8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3504-00CF-48DF-B2E3-E3629AA0E346}">
  <sheetPr>
    <tabColor rgb="FFFF0000"/>
    <pageSetUpPr fitToPage="1"/>
  </sheetPr>
  <dimension ref="A1:S61"/>
  <sheetViews>
    <sheetView zoomScale="80" zoomScaleNormal="80" workbookViewId="0">
      <pane xSplit="2" ySplit="9" topLeftCell="C10" activePane="bottomRight" state="frozen"/>
      <selection pane="topRight" activeCell="J40" sqref="J40"/>
      <selection pane="bottomLeft" activeCell="J40" sqref="J40"/>
      <selection pane="bottomRight" activeCell="C17" sqref="C17"/>
    </sheetView>
  </sheetViews>
  <sheetFormatPr defaultColWidth="9.109375" defaultRowHeight="13.2" x14ac:dyDescent="0.25"/>
  <cols>
    <col min="1" max="1" width="12.6640625" style="112" customWidth="1"/>
    <col min="2" max="2" width="6.6640625" style="112" customWidth="1"/>
    <col min="3" max="4" width="15.5546875" style="174" customWidth="1"/>
    <col min="5" max="10" width="15.6640625" style="174" customWidth="1"/>
    <col min="11" max="12" width="15.6640625" style="112" customWidth="1"/>
    <col min="13" max="18" width="16" style="112" customWidth="1"/>
    <col min="19" max="19" width="9.109375" style="112"/>
    <col min="20" max="20" width="16.33203125" style="112" bestFit="1" customWidth="1"/>
    <col min="21" max="16384" width="9.109375" style="112"/>
  </cols>
  <sheetData>
    <row r="1" spans="1:19" ht="17.399999999999999" x14ac:dyDescent="0.3">
      <c r="A1" s="111" t="s">
        <v>71</v>
      </c>
      <c r="M1" s="113" t="s">
        <v>25</v>
      </c>
      <c r="N1" s="113" t="s">
        <v>25</v>
      </c>
      <c r="S1" s="248" t="s">
        <v>110</v>
      </c>
    </row>
    <row r="2" spans="1:19" ht="18" customHeight="1" x14ac:dyDescent="0.3">
      <c r="A2" s="111" t="str">
        <f>"CY "&amp;REPORTYEAR&amp;""</f>
        <v>CY 2024</v>
      </c>
      <c r="S2" s="248" t="s">
        <v>112</v>
      </c>
    </row>
    <row r="3" spans="1:19" x14ac:dyDescent="0.25">
      <c r="A3" s="114" t="s">
        <v>382</v>
      </c>
      <c r="B3" s="115"/>
      <c r="C3" s="175"/>
      <c r="D3" s="175"/>
      <c r="E3" s="175"/>
    </row>
    <row r="5" spans="1:19" x14ac:dyDescent="0.25">
      <c r="C5" s="176" t="s">
        <v>383</v>
      </c>
      <c r="D5" s="176"/>
      <c r="E5" s="176"/>
      <c r="F5" s="176"/>
      <c r="G5" s="176"/>
      <c r="H5" s="176"/>
    </row>
    <row r="6" spans="1:19" ht="15" customHeight="1" x14ac:dyDescent="0.25">
      <c r="C6" s="371" t="s">
        <v>384</v>
      </c>
      <c r="D6" s="372"/>
      <c r="E6" s="371" t="s">
        <v>385</v>
      </c>
      <c r="F6" s="372"/>
      <c r="G6" s="371" t="s">
        <v>386</v>
      </c>
      <c r="H6" s="372"/>
      <c r="I6" s="371" t="s">
        <v>387</v>
      </c>
      <c r="J6" s="372"/>
      <c r="K6" s="371" t="s">
        <v>388</v>
      </c>
      <c r="L6" s="372"/>
      <c r="M6" s="371" t="s">
        <v>389</v>
      </c>
      <c r="N6" s="372"/>
      <c r="O6" s="371" t="s">
        <v>390</v>
      </c>
      <c r="P6" s="372"/>
      <c r="Q6" s="371" t="s">
        <v>391</v>
      </c>
      <c r="R6" s="372"/>
    </row>
    <row r="7" spans="1:19" ht="15" customHeight="1" x14ac:dyDescent="0.25">
      <c r="C7" s="177" t="s">
        <v>392</v>
      </c>
      <c r="D7" s="178" t="s">
        <v>393</v>
      </c>
      <c r="E7" s="177" t="s">
        <v>392</v>
      </c>
      <c r="F7" s="178" t="s">
        <v>394</v>
      </c>
      <c r="G7" s="177" t="s">
        <v>392</v>
      </c>
      <c r="H7" s="178" t="s">
        <v>395</v>
      </c>
      <c r="I7" s="177" t="s">
        <v>392</v>
      </c>
      <c r="J7" s="178" t="s">
        <v>396</v>
      </c>
      <c r="K7" s="177" t="s">
        <v>392</v>
      </c>
      <c r="L7" s="178" t="s">
        <v>397</v>
      </c>
      <c r="M7" s="177" t="s">
        <v>392</v>
      </c>
      <c r="N7" s="178" t="s">
        <v>398</v>
      </c>
      <c r="O7" s="177" t="s">
        <v>392</v>
      </c>
      <c r="P7" s="178" t="s">
        <v>399</v>
      </c>
      <c r="Q7" s="177" t="s">
        <v>392</v>
      </c>
      <c r="R7" s="178" t="s">
        <v>400</v>
      </c>
    </row>
    <row r="8" spans="1:19" ht="15" customHeight="1" x14ac:dyDescent="0.25">
      <c r="C8" s="177" t="s">
        <v>401</v>
      </c>
      <c r="D8" s="178" t="s">
        <v>402</v>
      </c>
      <c r="E8" s="177" t="s">
        <v>401</v>
      </c>
      <c r="F8" s="178" t="s">
        <v>402</v>
      </c>
      <c r="G8" s="177" t="s">
        <v>401</v>
      </c>
      <c r="H8" s="178" t="s">
        <v>402</v>
      </c>
      <c r="I8" s="177" t="s">
        <v>401</v>
      </c>
      <c r="J8" s="178" t="s">
        <v>402</v>
      </c>
      <c r="K8" s="177" t="s">
        <v>401</v>
      </c>
      <c r="L8" s="178" t="s">
        <v>402</v>
      </c>
      <c r="M8" s="177" t="s">
        <v>401</v>
      </c>
      <c r="N8" s="178" t="s">
        <v>402</v>
      </c>
      <c r="O8" s="177" t="s">
        <v>401</v>
      </c>
      <c r="P8" s="178" t="s">
        <v>402</v>
      </c>
      <c r="Q8" s="177" t="s">
        <v>401</v>
      </c>
      <c r="R8" s="178" t="s">
        <v>402</v>
      </c>
    </row>
    <row r="9" spans="1:19" ht="26.4" x14ac:dyDescent="0.25">
      <c r="C9" s="179" t="s">
        <v>403</v>
      </c>
      <c r="D9" s="179" t="s">
        <v>404</v>
      </c>
      <c r="E9" s="179" t="s">
        <v>403</v>
      </c>
      <c r="F9" s="179" t="s">
        <v>404</v>
      </c>
      <c r="G9" s="179" t="s">
        <v>403</v>
      </c>
      <c r="H9" s="179" t="s">
        <v>404</v>
      </c>
      <c r="I9" s="179" t="s">
        <v>403</v>
      </c>
      <c r="J9" s="179" t="s">
        <v>405</v>
      </c>
      <c r="K9" s="179" t="s">
        <v>403</v>
      </c>
      <c r="L9" s="179" t="s">
        <v>405</v>
      </c>
      <c r="M9" s="179" t="s">
        <v>403</v>
      </c>
      <c r="N9" s="179" t="s">
        <v>405</v>
      </c>
      <c r="O9" s="179" t="s">
        <v>403</v>
      </c>
      <c r="P9" s="179" t="s">
        <v>405</v>
      </c>
      <c r="Q9" s="179" t="s">
        <v>403</v>
      </c>
      <c r="R9" s="179" t="s">
        <v>405</v>
      </c>
    </row>
    <row r="10" spans="1:19" x14ac:dyDescent="0.25">
      <c r="C10" s="383" t="s">
        <v>135</v>
      </c>
      <c r="D10" s="384"/>
      <c r="E10" s="249"/>
      <c r="F10" s="249"/>
      <c r="G10" s="249"/>
      <c r="H10" s="249"/>
      <c r="I10" s="249"/>
      <c r="J10" s="249"/>
      <c r="K10" s="249"/>
      <c r="L10" s="249"/>
      <c r="M10" s="249"/>
      <c r="N10" s="249"/>
      <c r="O10" s="249"/>
      <c r="P10" s="249"/>
      <c r="Q10" s="249"/>
      <c r="R10" s="249"/>
    </row>
    <row r="11" spans="1:19" ht="25.5" customHeight="1" x14ac:dyDescent="0.25">
      <c r="A11" s="126" t="s">
        <v>84</v>
      </c>
      <c r="B11" s="149">
        <f>REPORTYEAR</f>
        <v>2024</v>
      </c>
      <c r="C11" s="300"/>
      <c r="D11" s="300"/>
      <c r="E11" s="301"/>
      <c r="F11" s="301"/>
      <c r="G11" s="301"/>
      <c r="H11" s="301"/>
      <c r="I11" s="300"/>
      <c r="J11" s="300"/>
      <c r="K11" s="300"/>
      <c r="L11" s="300"/>
      <c r="M11" s="300"/>
      <c r="N11" s="300"/>
      <c r="O11" s="300"/>
      <c r="P11" s="300"/>
      <c r="Q11" s="300"/>
      <c r="R11" s="300"/>
    </row>
    <row r="12" spans="1:19" ht="25.5" customHeight="1" x14ac:dyDescent="0.25">
      <c r="A12" s="126" t="s">
        <v>88</v>
      </c>
      <c r="B12" s="149">
        <f>REPORTYEAR+1</f>
        <v>2025</v>
      </c>
      <c r="C12" s="302"/>
      <c r="D12" s="302"/>
      <c r="E12" s="302"/>
      <c r="F12" s="302"/>
      <c r="G12" s="302"/>
      <c r="H12" s="302"/>
      <c r="I12" s="302"/>
      <c r="J12" s="302"/>
      <c r="K12" s="302"/>
      <c r="L12" s="302"/>
      <c r="M12" s="302"/>
      <c r="N12" s="302"/>
      <c r="O12" s="302"/>
      <c r="P12" s="302"/>
      <c r="Q12" s="302"/>
      <c r="R12" s="302"/>
    </row>
    <row r="13" spans="1:19" ht="25.5" customHeight="1" x14ac:dyDescent="0.25">
      <c r="A13" s="126" t="s">
        <v>136</v>
      </c>
      <c r="B13" s="149">
        <f>REPORTYEAR+2</f>
        <v>2026</v>
      </c>
      <c r="C13" s="302"/>
      <c r="D13" s="302"/>
      <c r="E13" s="302"/>
      <c r="F13" s="302"/>
      <c r="G13" s="302"/>
      <c r="H13" s="302"/>
      <c r="I13" s="302"/>
      <c r="J13" s="302"/>
      <c r="K13" s="302"/>
      <c r="L13" s="302"/>
      <c r="M13" s="302"/>
      <c r="N13" s="302"/>
      <c r="O13" s="302"/>
      <c r="P13" s="302"/>
      <c r="Q13" s="302"/>
      <c r="R13" s="302"/>
    </row>
    <row r="14" spans="1:19" ht="26.4" x14ac:dyDescent="0.25">
      <c r="A14" s="126" t="s">
        <v>137</v>
      </c>
      <c r="B14" s="149">
        <f>REPORTYEAR+3</f>
        <v>2027</v>
      </c>
      <c r="C14" s="302"/>
      <c r="D14" s="302"/>
      <c r="E14" s="302"/>
      <c r="F14" s="302"/>
      <c r="G14" s="302"/>
      <c r="H14" s="302"/>
      <c r="I14" s="302"/>
      <c r="J14" s="302"/>
      <c r="K14" s="302"/>
      <c r="L14" s="302"/>
      <c r="M14" s="302"/>
      <c r="N14" s="302"/>
      <c r="O14" s="302"/>
      <c r="P14" s="302"/>
      <c r="Q14" s="302"/>
      <c r="R14" s="302"/>
    </row>
    <row r="15" spans="1:19" ht="26.4" x14ac:dyDescent="0.25">
      <c r="A15" s="126" t="s">
        <v>138</v>
      </c>
      <c r="B15" s="149">
        <f>REPORTYEAR+4</f>
        <v>2028</v>
      </c>
      <c r="C15" s="302"/>
      <c r="D15" s="302"/>
      <c r="E15" s="302"/>
      <c r="F15" s="302"/>
      <c r="G15" s="302"/>
      <c r="H15" s="302"/>
      <c r="I15" s="302"/>
      <c r="J15" s="302"/>
      <c r="K15" s="302"/>
      <c r="L15" s="302"/>
      <c r="M15" s="302"/>
      <c r="N15" s="302"/>
      <c r="O15" s="302"/>
      <c r="P15" s="302"/>
      <c r="Q15" s="302"/>
      <c r="R15" s="302"/>
    </row>
    <row r="16" spans="1:19" ht="26.4" x14ac:dyDescent="0.25">
      <c r="A16" s="126" t="s">
        <v>139</v>
      </c>
      <c r="B16" s="149">
        <f>REPORTYEAR+5</f>
        <v>2029</v>
      </c>
      <c r="C16" s="302"/>
      <c r="D16" s="302"/>
      <c r="E16" s="302"/>
      <c r="F16" s="302"/>
      <c r="G16" s="302"/>
      <c r="H16" s="302"/>
      <c r="I16" s="302"/>
      <c r="J16" s="302"/>
      <c r="K16" s="302"/>
      <c r="L16" s="302"/>
      <c r="M16" s="302"/>
      <c r="N16" s="302"/>
      <c r="O16" s="302"/>
      <c r="P16" s="302"/>
      <c r="Q16" s="302"/>
      <c r="R16" s="302"/>
    </row>
    <row r="17" spans="1:18" ht="26.4" x14ac:dyDescent="0.25">
      <c r="A17" s="126" t="s">
        <v>140</v>
      </c>
      <c r="B17" s="149">
        <f>REPORTYEAR+6</f>
        <v>2030</v>
      </c>
      <c r="C17" s="302"/>
      <c r="D17" s="302"/>
      <c r="E17" s="302"/>
      <c r="F17" s="302"/>
      <c r="G17" s="302"/>
      <c r="H17" s="302"/>
      <c r="I17" s="302"/>
      <c r="J17" s="302"/>
      <c r="K17" s="302"/>
      <c r="L17" s="302"/>
      <c r="M17" s="302"/>
      <c r="N17" s="302"/>
      <c r="O17" s="302"/>
      <c r="P17" s="302"/>
      <c r="Q17" s="302"/>
      <c r="R17" s="302"/>
    </row>
    <row r="18" spans="1:18" ht="26.4" x14ac:dyDescent="0.25">
      <c r="A18" s="126" t="s">
        <v>141</v>
      </c>
      <c r="B18" s="149">
        <f>REPORTYEAR+7</f>
        <v>2031</v>
      </c>
      <c r="C18" s="302"/>
      <c r="D18" s="302"/>
      <c r="E18" s="302"/>
      <c r="F18" s="302"/>
      <c r="G18" s="302"/>
      <c r="H18" s="302"/>
      <c r="I18" s="302"/>
      <c r="J18" s="302"/>
      <c r="K18" s="302"/>
      <c r="L18" s="302"/>
      <c r="M18" s="302"/>
      <c r="N18" s="302"/>
      <c r="O18" s="302"/>
      <c r="P18" s="302"/>
      <c r="Q18" s="302"/>
      <c r="R18" s="302"/>
    </row>
    <row r="19" spans="1:18" ht="26.4" x14ac:dyDescent="0.25">
      <c r="A19" s="126" t="s">
        <v>142</v>
      </c>
      <c r="B19" s="149">
        <f>REPORTYEAR+8</f>
        <v>2032</v>
      </c>
      <c r="C19" s="302"/>
      <c r="D19" s="302"/>
      <c r="E19" s="302"/>
      <c r="F19" s="302"/>
      <c r="G19" s="302"/>
      <c r="H19" s="302"/>
      <c r="I19" s="302"/>
      <c r="J19" s="302"/>
      <c r="K19" s="302"/>
      <c r="L19" s="302"/>
      <c r="M19" s="302"/>
      <c r="N19" s="302"/>
      <c r="O19" s="302"/>
      <c r="P19" s="302"/>
      <c r="Q19" s="302"/>
      <c r="R19" s="302"/>
    </row>
    <row r="20" spans="1:18" ht="26.4" x14ac:dyDescent="0.25">
      <c r="A20" s="126" t="s">
        <v>143</v>
      </c>
      <c r="B20" s="149">
        <f>REPORTYEAR+9</f>
        <v>2033</v>
      </c>
      <c r="C20" s="302"/>
      <c r="D20" s="302"/>
      <c r="E20" s="302"/>
      <c r="F20" s="302"/>
      <c r="G20" s="302"/>
      <c r="H20" s="302"/>
      <c r="I20" s="302"/>
      <c r="J20" s="302"/>
      <c r="K20" s="302"/>
      <c r="L20" s="302"/>
      <c r="M20" s="302"/>
      <c r="N20" s="302"/>
      <c r="O20" s="302"/>
      <c r="P20" s="302"/>
      <c r="Q20" s="302"/>
      <c r="R20" s="302"/>
    </row>
    <row r="21" spans="1:18" ht="26.4" x14ac:dyDescent="0.25">
      <c r="A21" s="126" t="s">
        <v>144</v>
      </c>
      <c r="B21" s="149">
        <f>REPORTYEAR+10</f>
        <v>2034</v>
      </c>
      <c r="C21" s="302"/>
      <c r="D21" s="302"/>
      <c r="E21" s="302"/>
      <c r="F21" s="302"/>
      <c r="G21" s="302"/>
      <c r="H21" s="302"/>
      <c r="I21" s="302"/>
      <c r="J21" s="302"/>
      <c r="K21" s="302"/>
      <c r="L21" s="302"/>
      <c r="M21" s="302"/>
      <c r="N21" s="302"/>
      <c r="O21" s="302"/>
      <c r="P21" s="302"/>
      <c r="Q21" s="302"/>
      <c r="R21" s="302"/>
    </row>
    <row r="22" spans="1:18" ht="26.4" x14ac:dyDescent="0.25">
      <c r="A22" s="126" t="s">
        <v>145</v>
      </c>
      <c r="B22" s="149">
        <f>REPORTYEAR+11</f>
        <v>2035</v>
      </c>
      <c r="C22" s="302"/>
      <c r="D22" s="302"/>
      <c r="E22" s="302"/>
      <c r="F22" s="302"/>
      <c r="G22" s="302"/>
      <c r="H22" s="302"/>
      <c r="I22" s="302"/>
      <c r="J22" s="302"/>
      <c r="K22" s="302"/>
      <c r="L22" s="302"/>
      <c r="M22" s="302"/>
      <c r="N22" s="302"/>
      <c r="O22" s="302"/>
      <c r="P22" s="302"/>
      <c r="Q22" s="302"/>
      <c r="R22" s="302"/>
    </row>
    <row r="23" spans="1:18" ht="26.4" x14ac:dyDescent="0.25">
      <c r="A23" s="126" t="s">
        <v>146</v>
      </c>
      <c r="B23" s="149">
        <f>REPORTYEAR+12</f>
        <v>2036</v>
      </c>
      <c r="C23" s="302"/>
      <c r="D23" s="302"/>
      <c r="E23" s="302"/>
      <c r="F23" s="302"/>
      <c r="G23" s="302"/>
      <c r="H23" s="302"/>
      <c r="I23" s="302"/>
      <c r="J23" s="302"/>
      <c r="K23" s="302"/>
      <c r="L23" s="302"/>
      <c r="M23" s="302"/>
      <c r="N23" s="302"/>
      <c r="O23" s="302"/>
      <c r="P23" s="302"/>
      <c r="Q23" s="302"/>
      <c r="R23" s="302"/>
    </row>
    <row r="24" spans="1:18" ht="26.4" x14ac:dyDescent="0.25">
      <c r="A24" s="126" t="s">
        <v>147</v>
      </c>
      <c r="B24" s="149">
        <f>REPORTYEAR+13</f>
        <v>2037</v>
      </c>
      <c r="C24" s="302"/>
      <c r="D24" s="302"/>
      <c r="E24" s="302"/>
      <c r="F24" s="302"/>
      <c r="G24" s="302"/>
      <c r="H24" s="302"/>
      <c r="I24" s="302"/>
      <c r="J24" s="302"/>
      <c r="K24" s="302"/>
      <c r="L24" s="302"/>
      <c r="M24" s="302"/>
      <c r="N24" s="302"/>
      <c r="O24" s="302"/>
      <c r="P24" s="302"/>
      <c r="Q24" s="302"/>
      <c r="R24" s="302"/>
    </row>
    <row r="25" spans="1:18" ht="26.4" x14ac:dyDescent="0.25">
      <c r="A25" s="126" t="s">
        <v>148</v>
      </c>
      <c r="B25" s="149">
        <f>REPORTYEAR+14</f>
        <v>2038</v>
      </c>
      <c r="C25" s="302"/>
      <c r="D25" s="302"/>
      <c r="E25" s="302"/>
      <c r="F25" s="302"/>
      <c r="G25" s="302"/>
      <c r="H25" s="302"/>
      <c r="I25" s="302"/>
      <c r="J25" s="302"/>
      <c r="K25" s="302"/>
      <c r="L25" s="302"/>
      <c r="M25" s="302"/>
      <c r="N25" s="302"/>
      <c r="O25" s="302"/>
      <c r="P25" s="302"/>
      <c r="Q25" s="302"/>
      <c r="R25" s="302"/>
    </row>
    <row r="26" spans="1:18" ht="26.4" x14ac:dyDescent="0.25">
      <c r="A26" s="126" t="s">
        <v>149</v>
      </c>
      <c r="B26" s="149">
        <f>REPORTYEAR+15</f>
        <v>2039</v>
      </c>
      <c r="C26" s="302"/>
      <c r="D26" s="302"/>
      <c r="E26" s="302"/>
      <c r="F26" s="302"/>
      <c r="G26" s="302"/>
      <c r="H26" s="302"/>
      <c r="I26" s="302"/>
      <c r="J26" s="302"/>
      <c r="K26" s="302"/>
      <c r="L26" s="302"/>
      <c r="M26" s="302"/>
      <c r="N26" s="302"/>
      <c r="O26" s="302"/>
      <c r="P26" s="302"/>
      <c r="Q26" s="302"/>
      <c r="R26" s="302"/>
    </row>
    <row r="27" spans="1:18" x14ac:dyDescent="0.25">
      <c r="R27" s="255" t="s">
        <v>150</v>
      </c>
    </row>
    <row r="28" spans="1:18" x14ac:dyDescent="0.25">
      <c r="C28" s="180" t="s">
        <v>406</v>
      </c>
      <c r="D28" s="181"/>
      <c r="E28" s="181"/>
      <c r="F28" s="181"/>
      <c r="G28" s="181"/>
      <c r="H28" s="181"/>
    </row>
    <row r="29" spans="1:18" x14ac:dyDescent="0.25">
      <c r="C29" s="174" t="s">
        <v>407</v>
      </c>
      <c r="E29" s="174" t="s">
        <v>408</v>
      </c>
      <c r="H29" s="174" t="s">
        <v>409</v>
      </c>
    </row>
    <row r="30" spans="1:18" x14ac:dyDescent="0.25">
      <c r="C30" s="174" t="s">
        <v>410</v>
      </c>
      <c r="E30" s="174" t="s">
        <v>411</v>
      </c>
      <c r="H30" s="174" t="s">
        <v>412</v>
      </c>
    </row>
    <row r="31" spans="1:18" x14ac:dyDescent="0.25">
      <c r="C31" s="174" t="s">
        <v>413</v>
      </c>
      <c r="E31" s="174" t="s">
        <v>414</v>
      </c>
      <c r="H31" s="174" t="s">
        <v>415</v>
      </c>
    </row>
    <row r="32" spans="1:18" x14ac:dyDescent="0.25">
      <c r="C32" s="174" t="s">
        <v>416</v>
      </c>
      <c r="E32" s="174" t="s">
        <v>417</v>
      </c>
      <c r="H32" s="174" t="s">
        <v>418</v>
      </c>
    </row>
    <row r="33" spans="2:10" x14ac:dyDescent="0.25">
      <c r="C33" s="174" t="s">
        <v>419</v>
      </c>
      <c r="E33" s="174" t="s">
        <v>420</v>
      </c>
    </row>
    <row r="34" spans="2:10" x14ac:dyDescent="0.25">
      <c r="C34" s="174" t="s">
        <v>421</v>
      </c>
      <c r="E34" s="174" t="s">
        <v>422</v>
      </c>
    </row>
    <row r="36" spans="2:10" x14ac:dyDescent="0.25">
      <c r="B36" s="127" t="s">
        <v>58</v>
      </c>
      <c r="C36" s="182"/>
      <c r="D36" s="182"/>
      <c r="E36" s="182"/>
      <c r="F36" s="182"/>
      <c r="G36" s="182"/>
      <c r="H36" s="182"/>
      <c r="I36" s="182"/>
      <c r="J36" s="183"/>
    </row>
    <row r="37" spans="2:10" x14ac:dyDescent="0.25">
      <c r="B37" s="373"/>
      <c r="C37" s="374"/>
      <c r="D37" s="374"/>
      <c r="E37" s="374"/>
      <c r="F37" s="374"/>
      <c r="G37" s="375"/>
      <c r="H37" s="375"/>
      <c r="I37" s="375"/>
      <c r="J37" s="376"/>
    </row>
    <row r="38" spans="2:10" x14ac:dyDescent="0.25">
      <c r="B38" s="377"/>
      <c r="C38" s="378"/>
      <c r="D38" s="378"/>
      <c r="E38" s="378"/>
      <c r="F38" s="378"/>
      <c r="G38" s="378"/>
      <c r="H38" s="378"/>
      <c r="I38" s="378"/>
      <c r="J38" s="379"/>
    </row>
    <row r="39" spans="2:10" x14ac:dyDescent="0.25">
      <c r="B39" s="377"/>
      <c r="C39" s="378"/>
      <c r="D39" s="378"/>
      <c r="E39" s="378"/>
      <c r="F39" s="378"/>
      <c r="G39" s="378"/>
      <c r="H39" s="378"/>
      <c r="I39" s="378"/>
      <c r="J39" s="379"/>
    </row>
    <row r="40" spans="2:10" x14ac:dyDescent="0.25">
      <c r="B40" s="377"/>
      <c r="C40" s="378"/>
      <c r="D40" s="378"/>
      <c r="E40" s="378"/>
      <c r="F40" s="378"/>
      <c r="G40" s="378"/>
      <c r="H40" s="378"/>
      <c r="I40" s="378"/>
      <c r="J40" s="379"/>
    </row>
    <row r="41" spans="2:10" x14ac:dyDescent="0.25">
      <c r="B41" s="377"/>
      <c r="C41" s="378"/>
      <c r="D41" s="378"/>
      <c r="E41" s="378"/>
      <c r="F41" s="378"/>
      <c r="G41" s="378"/>
      <c r="H41" s="378"/>
      <c r="I41" s="378"/>
      <c r="J41" s="379"/>
    </row>
    <row r="42" spans="2:10" x14ac:dyDescent="0.25">
      <c r="B42" s="380"/>
      <c r="C42" s="381"/>
      <c r="D42" s="381"/>
      <c r="E42" s="381"/>
      <c r="F42" s="381"/>
      <c r="G42" s="381"/>
      <c r="H42" s="381"/>
      <c r="I42" s="381"/>
      <c r="J42" s="382"/>
    </row>
    <row r="43" spans="2:10" x14ac:dyDescent="0.25">
      <c r="C43" s="185"/>
    </row>
    <row r="44" spans="2:10" x14ac:dyDescent="0.25">
      <c r="C44" s="186"/>
      <c r="D44" s="186"/>
      <c r="E44" s="186"/>
      <c r="F44" s="186"/>
      <c r="G44" s="186"/>
      <c r="H44" s="186"/>
      <c r="I44" s="186"/>
      <c r="J44" s="186"/>
    </row>
    <row r="45" spans="2:10" x14ac:dyDescent="0.25">
      <c r="C45" s="186"/>
      <c r="D45" s="186"/>
      <c r="E45" s="186"/>
      <c r="F45" s="186"/>
      <c r="G45" s="186"/>
      <c r="H45" s="186"/>
      <c r="I45" s="186"/>
      <c r="J45" s="186"/>
    </row>
    <row r="46" spans="2:10" x14ac:dyDescent="0.25">
      <c r="C46" s="186"/>
      <c r="D46" s="186"/>
      <c r="E46" s="186"/>
      <c r="F46" s="186"/>
      <c r="G46" s="186"/>
      <c r="H46" s="186"/>
      <c r="I46" s="186"/>
      <c r="J46" s="186"/>
    </row>
    <row r="47" spans="2:10" x14ac:dyDescent="0.25">
      <c r="C47" s="186"/>
      <c r="D47" s="186"/>
      <c r="E47" s="186"/>
      <c r="F47" s="186"/>
      <c r="G47" s="186"/>
      <c r="H47" s="186"/>
      <c r="I47" s="186"/>
      <c r="J47" s="186"/>
    </row>
    <row r="48" spans="2:10" x14ac:dyDescent="0.25">
      <c r="C48" s="186"/>
      <c r="D48" s="186"/>
      <c r="E48" s="186"/>
      <c r="F48" s="186"/>
      <c r="G48" s="186"/>
      <c r="H48" s="186"/>
      <c r="I48" s="186"/>
      <c r="J48" s="186"/>
    </row>
    <row r="49" spans="2:10" x14ac:dyDescent="0.25">
      <c r="C49" s="186"/>
      <c r="D49" s="186"/>
      <c r="E49" s="186"/>
      <c r="F49" s="186"/>
      <c r="G49" s="186"/>
      <c r="H49" s="186"/>
      <c r="I49" s="186"/>
      <c r="J49" s="186"/>
    </row>
    <row r="50" spans="2:10" x14ac:dyDescent="0.25">
      <c r="C50" s="186"/>
      <c r="D50" s="186"/>
      <c r="E50" s="186"/>
      <c r="F50" s="186"/>
      <c r="G50" s="186"/>
      <c r="H50" s="186"/>
      <c r="I50" s="186"/>
      <c r="J50" s="186"/>
    </row>
    <row r="51" spans="2:10" x14ac:dyDescent="0.25">
      <c r="C51" s="186"/>
      <c r="D51" s="186"/>
      <c r="E51" s="186"/>
      <c r="F51" s="186"/>
      <c r="G51" s="186"/>
      <c r="H51" s="186"/>
      <c r="I51" s="186"/>
      <c r="J51" s="186"/>
    </row>
    <row r="52" spans="2:10" x14ac:dyDescent="0.25">
      <c r="C52" s="186"/>
      <c r="D52" s="186"/>
      <c r="E52" s="186"/>
      <c r="F52" s="186"/>
      <c r="G52" s="186"/>
      <c r="H52" s="186"/>
      <c r="I52" s="186"/>
      <c r="J52" s="186"/>
    </row>
    <row r="53" spans="2:10" x14ac:dyDescent="0.25">
      <c r="B53" s="186"/>
      <c r="C53" s="186"/>
      <c r="D53" s="186"/>
      <c r="E53" s="186"/>
      <c r="F53" s="186"/>
      <c r="G53" s="186"/>
      <c r="H53" s="186"/>
      <c r="I53" s="186"/>
      <c r="J53" s="186"/>
    </row>
    <row r="54" spans="2:10" x14ac:dyDescent="0.25">
      <c r="C54" s="186"/>
      <c r="D54" s="186"/>
      <c r="E54" s="186"/>
      <c r="F54" s="186"/>
      <c r="G54" s="186"/>
      <c r="H54" s="186"/>
      <c r="I54" s="186"/>
      <c r="J54" s="186"/>
    </row>
    <row r="55" spans="2:10" x14ac:dyDescent="0.25">
      <c r="C55" s="186"/>
      <c r="D55" s="186"/>
      <c r="E55" s="186"/>
      <c r="F55" s="186"/>
      <c r="G55" s="186"/>
      <c r="H55" s="186"/>
      <c r="I55" s="186"/>
      <c r="J55" s="186"/>
    </row>
    <row r="56" spans="2:10" x14ac:dyDescent="0.25">
      <c r="C56" s="186"/>
      <c r="D56" s="186"/>
      <c r="E56" s="186"/>
      <c r="F56" s="186"/>
      <c r="G56" s="186"/>
      <c r="H56" s="186"/>
      <c r="I56" s="186"/>
      <c r="J56" s="186"/>
    </row>
    <row r="57" spans="2:10" x14ac:dyDescent="0.25">
      <c r="C57" s="186"/>
    </row>
    <row r="58" spans="2:10" x14ac:dyDescent="0.25">
      <c r="C58" s="186"/>
      <c r="D58" s="186"/>
      <c r="E58" s="186"/>
      <c r="F58" s="186"/>
      <c r="G58" s="186"/>
      <c r="H58" s="186"/>
      <c r="I58" s="186"/>
      <c r="J58" s="186"/>
    </row>
    <row r="59" spans="2:10" x14ac:dyDescent="0.25">
      <c r="E59" s="186"/>
    </row>
    <row r="61" spans="2:10" x14ac:dyDescent="0.25">
      <c r="C61" s="185"/>
      <c r="D61" s="185"/>
      <c r="E61" s="185"/>
      <c r="F61" s="185"/>
      <c r="G61" s="185"/>
      <c r="H61" s="185"/>
    </row>
  </sheetData>
  <mergeCells count="10">
    <mergeCell ref="O6:P6"/>
    <mergeCell ref="Q6:R6"/>
    <mergeCell ref="B37:J42"/>
    <mergeCell ref="C10:D10"/>
    <mergeCell ref="C6:D6"/>
    <mergeCell ref="E6:F6"/>
    <mergeCell ref="G6:H6"/>
    <mergeCell ref="I6:J6"/>
    <mergeCell ref="K6:L6"/>
    <mergeCell ref="M6:N6"/>
  </mergeCells>
  <pageMargins left="0.55000000000000004" right="0.55000000000000004" top="0.55000000000000004" bottom="0.3" header="0.3" footer="0.3"/>
  <pageSetup scale="67" fitToWidth="2" orientation="landscape" r:id="rId1"/>
  <headerFooter alignWithMargins="0">
    <oddFooter>&amp;CTHIS ANNUAL REPORT MUST BE SUBMITTED TO COMMERCE AS AN EXCEL WORKBOOK.
DO NOT SUBMIT THIS ANNUAL REPORT AS A PDF OR IN ANY OTHER FORMAT.&amp;RMN Rule 7610</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3453-9DC6-4B90-AB0F-964B7D8C510F}">
  <sheetPr>
    <pageSetUpPr fitToPage="1"/>
  </sheetPr>
  <dimension ref="A1:N132"/>
  <sheetViews>
    <sheetView zoomScale="90" zoomScaleNormal="90" workbookViewId="0">
      <pane ySplit="16" topLeftCell="A17" activePane="bottomLeft" state="frozen"/>
      <selection activeCell="J40" sqref="J40"/>
      <selection pane="bottomLeft" activeCell="O119" sqref="O119"/>
    </sheetView>
  </sheetViews>
  <sheetFormatPr defaultColWidth="9.109375" defaultRowHeight="13.2" x14ac:dyDescent="0.25"/>
  <cols>
    <col min="1" max="3" width="10.6640625" style="112" customWidth="1"/>
    <col min="4" max="4" width="15.6640625" style="112" customWidth="1"/>
    <col min="5" max="5" width="18.5546875" style="112" customWidth="1"/>
    <col min="6" max="6" width="15.6640625" style="112" customWidth="1"/>
    <col min="7" max="7" width="10.6640625" style="112" customWidth="1"/>
    <col min="8" max="8" width="34.44140625" style="112" customWidth="1"/>
    <col min="9" max="9" width="16.6640625" style="112" customWidth="1"/>
    <col min="10" max="10" width="15.6640625" style="112" customWidth="1"/>
    <col min="11" max="16384" width="9.109375" style="112"/>
  </cols>
  <sheetData>
    <row r="1" spans="1:14" s="191" customFormat="1" ht="17.399999999999999" x14ac:dyDescent="0.3">
      <c r="A1" s="111" t="s">
        <v>71</v>
      </c>
      <c r="B1" s="190"/>
      <c r="J1" s="113" t="s">
        <v>25</v>
      </c>
    </row>
    <row r="2" spans="1:14" ht="18" customHeight="1" x14ac:dyDescent="0.3">
      <c r="A2" s="111" t="str">
        <f>"CY "&amp;REPORTYEAR&amp;""</f>
        <v>CY 2024</v>
      </c>
      <c r="B2" s="131"/>
    </row>
    <row r="3" spans="1:14" x14ac:dyDescent="0.25">
      <c r="A3" s="192" t="s">
        <v>423</v>
      </c>
      <c r="B3" s="115"/>
      <c r="C3" s="115"/>
    </row>
    <row r="4" spans="1:14" x14ac:dyDescent="0.25">
      <c r="A4" s="193"/>
    </row>
    <row r="5" spans="1:14" x14ac:dyDescent="0.25">
      <c r="A5" s="385" t="s">
        <v>424</v>
      </c>
      <c r="B5" s="385"/>
      <c r="C5" s="385"/>
      <c r="D5" s="385"/>
      <c r="E5" s="385"/>
      <c r="F5" s="385"/>
      <c r="G5" s="385"/>
      <c r="H5" s="385"/>
      <c r="I5" s="385"/>
      <c r="J5" s="385"/>
      <c r="K5" s="205"/>
      <c r="L5" s="205"/>
      <c r="M5" s="205"/>
      <c r="N5" s="205"/>
    </row>
    <row r="6" spans="1:14" x14ac:dyDescent="0.25">
      <c r="A6" s="206" t="s">
        <v>425</v>
      </c>
      <c r="B6" s="194" t="s">
        <v>426</v>
      </c>
    </row>
    <row r="7" spans="1:14" x14ac:dyDescent="0.25">
      <c r="A7" s="206" t="s">
        <v>427</v>
      </c>
      <c r="B7" s="194" t="s">
        <v>428</v>
      </c>
    </row>
    <row r="8" spans="1:14" x14ac:dyDescent="0.25">
      <c r="A8" s="206" t="s">
        <v>429</v>
      </c>
      <c r="B8" s="194" t="s">
        <v>430</v>
      </c>
    </row>
    <row r="9" spans="1:14" x14ac:dyDescent="0.25">
      <c r="A9" s="206" t="s">
        <v>431</v>
      </c>
      <c r="B9" s="194" t="s">
        <v>432</v>
      </c>
    </row>
    <row r="10" spans="1:14" x14ac:dyDescent="0.25">
      <c r="A10" s="206" t="s">
        <v>433</v>
      </c>
      <c r="B10" s="194" t="s">
        <v>434</v>
      </c>
    </row>
    <row r="11" spans="1:14" x14ac:dyDescent="0.25">
      <c r="A11" s="207"/>
      <c r="B11" s="207"/>
    </row>
    <row r="12" spans="1:14" ht="27.9" customHeight="1" x14ac:dyDescent="0.25">
      <c r="A12" s="385" t="s">
        <v>435</v>
      </c>
      <c r="B12" s="385"/>
      <c r="C12" s="385"/>
      <c r="D12" s="385"/>
      <c r="E12" s="385"/>
      <c r="F12" s="385"/>
      <c r="G12" s="385"/>
      <c r="H12" s="385"/>
      <c r="I12" s="385"/>
      <c r="J12" s="385"/>
      <c r="K12" s="205"/>
      <c r="L12" s="205"/>
      <c r="M12" s="205"/>
      <c r="N12" s="205"/>
    </row>
    <row r="13" spans="1:14" x14ac:dyDescent="0.25">
      <c r="A13" s="207"/>
      <c r="B13" s="207"/>
    </row>
    <row r="14" spans="1:14" ht="27.9" customHeight="1" x14ac:dyDescent="0.25">
      <c r="A14" s="385" t="s">
        <v>436</v>
      </c>
      <c r="B14" s="385"/>
      <c r="C14" s="385"/>
      <c r="D14" s="385"/>
      <c r="E14" s="385"/>
      <c r="F14" s="385"/>
      <c r="G14" s="385"/>
      <c r="H14" s="385"/>
      <c r="I14" s="385"/>
      <c r="J14" s="385"/>
      <c r="K14" s="205"/>
      <c r="L14" s="205"/>
      <c r="M14" s="205"/>
      <c r="N14" s="205"/>
    </row>
    <row r="15" spans="1:14" ht="13.8" thickBot="1" x14ac:dyDescent="0.3"/>
    <row r="16" spans="1:14" ht="55.5" customHeight="1" thickBot="1" x14ac:dyDescent="0.3">
      <c r="A16" s="208" t="s">
        <v>437</v>
      </c>
      <c r="B16" s="208" t="s">
        <v>438</v>
      </c>
      <c r="C16" s="208" t="s">
        <v>439</v>
      </c>
      <c r="D16" s="209" t="s">
        <v>440</v>
      </c>
      <c r="E16" s="209" t="s">
        <v>441</v>
      </c>
      <c r="F16" s="209" t="s">
        <v>442</v>
      </c>
      <c r="G16" s="209" t="s">
        <v>443</v>
      </c>
      <c r="H16" s="209" t="s">
        <v>444</v>
      </c>
      <c r="I16" s="209" t="s">
        <v>445</v>
      </c>
      <c r="J16" s="209" t="s">
        <v>446</v>
      </c>
    </row>
    <row r="17" spans="1:10" ht="15" customHeight="1" x14ac:dyDescent="0.25">
      <c r="A17" s="210" t="s">
        <v>447</v>
      </c>
      <c r="B17" s="211"/>
      <c r="C17" s="212"/>
      <c r="D17" s="213" t="s">
        <v>448</v>
      </c>
      <c r="E17" s="214" t="s">
        <v>449</v>
      </c>
      <c r="F17" s="214" t="s">
        <v>450</v>
      </c>
      <c r="G17" s="214" t="s">
        <v>451</v>
      </c>
      <c r="H17" s="215" t="s">
        <v>452</v>
      </c>
      <c r="I17" s="216"/>
      <c r="J17" s="216" t="s">
        <v>453</v>
      </c>
    </row>
    <row r="18" spans="1:10" ht="15" customHeight="1" x14ac:dyDescent="0.25">
      <c r="A18" s="210" t="s">
        <v>447</v>
      </c>
      <c r="B18" s="211"/>
      <c r="C18" s="212"/>
      <c r="D18" s="213" t="s">
        <v>448</v>
      </c>
      <c r="E18" s="214" t="s">
        <v>449</v>
      </c>
      <c r="F18" s="214" t="s">
        <v>454</v>
      </c>
      <c r="G18" s="214" t="s">
        <v>451</v>
      </c>
      <c r="H18" s="217" t="s">
        <v>455</v>
      </c>
      <c r="I18" s="218"/>
      <c r="J18" s="218" t="s">
        <v>456</v>
      </c>
    </row>
    <row r="19" spans="1:10" ht="15" customHeight="1" x14ac:dyDescent="0.25">
      <c r="A19" s="210" t="s">
        <v>447</v>
      </c>
      <c r="B19" s="211"/>
      <c r="C19" s="212"/>
      <c r="D19" s="213" t="s">
        <v>448</v>
      </c>
      <c r="E19" s="214" t="s">
        <v>449</v>
      </c>
      <c r="F19" s="214" t="s">
        <v>454</v>
      </c>
      <c r="G19" s="214" t="s">
        <v>451</v>
      </c>
      <c r="H19" s="217" t="s">
        <v>457</v>
      </c>
      <c r="I19" s="218"/>
      <c r="J19" s="218" t="s">
        <v>458</v>
      </c>
    </row>
    <row r="20" spans="1:10" ht="15" customHeight="1" x14ac:dyDescent="0.25">
      <c r="A20" s="210" t="s">
        <v>447</v>
      </c>
      <c r="B20" s="211"/>
      <c r="C20" s="211"/>
      <c r="D20" s="219" t="s">
        <v>459</v>
      </c>
      <c r="E20" s="220" t="s">
        <v>460</v>
      </c>
      <c r="F20" s="220" t="s">
        <v>450</v>
      </c>
      <c r="G20" s="220" t="s">
        <v>451</v>
      </c>
      <c r="H20" s="217" t="s">
        <v>461</v>
      </c>
      <c r="I20" s="218"/>
      <c r="J20" s="218" t="s">
        <v>462</v>
      </c>
    </row>
    <row r="21" spans="1:10" ht="15" customHeight="1" x14ac:dyDescent="0.25">
      <c r="A21" s="210" t="s">
        <v>447</v>
      </c>
      <c r="B21" s="211"/>
      <c r="C21" s="211"/>
      <c r="D21" s="219" t="s">
        <v>459</v>
      </c>
      <c r="E21" s="220" t="s">
        <v>463</v>
      </c>
      <c r="F21" s="220" t="s">
        <v>450</v>
      </c>
      <c r="G21" s="220" t="s">
        <v>451</v>
      </c>
      <c r="H21" s="217" t="s">
        <v>464</v>
      </c>
      <c r="I21" s="218"/>
      <c r="J21" s="218" t="s">
        <v>465</v>
      </c>
    </row>
    <row r="22" spans="1:10" ht="15" customHeight="1" x14ac:dyDescent="0.25">
      <c r="A22" s="210" t="s">
        <v>447</v>
      </c>
      <c r="B22" s="211"/>
      <c r="C22" s="211"/>
      <c r="D22" s="219" t="s">
        <v>459</v>
      </c>
      <c r="E22" s="220" t="s">
        <v>463</v>
      </c>
      <c r="F22" s="220" t="s">
        <v>450</v>
      </c>
      <c r="G22" s="220" t="s">
        <v>451</v>
      </c>
      <c r="H22" s="217" t="s">
        <v>466</v>
      </c>
      <c r="I22" s="218"/>
      <c r="J22" s="218" t="s">
        <v>467</v>
      </c>
    </row>
    <row r="23" spans="1:10" ht="15" customHeight="1" x14ac:dyDescent="0.25">
      <c r="A23" s="210" t="s">
        <v>447</v>
      </c>
      <c r="B23" s="211"/>
      <c r="C23" s="211"/>
      <c r="D23" s="219" t="s">
        <v>459</v>
      </c>
      <c r="E23" s="220" t="s">
        <v>463</v>
      </c>
      <c r="F23" s="220" t="s">
        <v>450</v>
      </c>
      <c r="G23" s="220" t="s">
        <v>451</v>
      </c>
      <c r="H23" s="217" t="s">
        <v>468</v>
      </c>
      <c r="I23" s="218"/>
      <c r="J23" s="218" t="s">
        <v>469</v>
      </c>
    </row>
    <row r="24" spans="1:10" ht="15" customHeight="1" x14ac:dyDescent="0.25">
      <c r="A24" s="210" t="s">
        <v>447</v>
      </c>
      <c r="B24" s="211"/>
      <c r="C24" s="211"/>
      <c r="D24" s="219" t="s">
        <v>459</v>
      </c>
      <c r="E24" s="220" t="s">
        <v>463</v>
      </c>
      <c r="F24" s="220" t="s">
        <v>450</v>
      </c>
      <c r="G24" s="220" t="s">
        <v>451</v>
      </c>
      <c r="H24" s="217" t="s">
        <v>470</v>
      </c>
      <c r="I24" s="218"/>
      <c r="J24" s="218" t="s">
        <v>471</v>
      </c>
    </row>
    <row r="25" spans="1:10" ht="15" customHeight="1" x14ac:dyDescent="0.25">
      <c r="A25" s="210" t="s">
        <v>447</v>
      </c>
      <c r="B25" s="211"/>
      <c r="C25" s="211"/>
      <c r="D25" s="219" t="s">
        <v>459</v>
      </c>
      <c r="E25" s="220" t="s">
        <v>472</v>
      </c>
      <c r="F25" s="220" t="s">
        <v>473</v>
      </c>
      <c r="G25" s="220" t="s">
        <v>451</v>
      </c>
      <c r="H25" s="217" t="s">
        <v>474</v>
      </c>
      <c r="I25" s="218"/>
      <c r="J25" s="218" t="s">
        <v>475</v>
      </c>
    </row>
    <row r="26" spans="1:10" ht="15" customHeight="1" x14ac:dyDescent="0.25">
      <c r="A26" s="210" t="s">
        <v>447</v>
      </c>
      <c r="B26" s="211"/>
      <c r="C26" s="211"/>
      <c r="D26" s="219" t="s">
        <v>459</v>
      </c>
      <c r="E26" s="220" t="s">
        <v>472</v>
      </c>
      <c r="F26" s="220" t="s">
        <v>473</v>
      </c>
      <c r="G26" s="220" t="s">
        <v>451</v>
      </c>
      <c r="H26" s="217" t="s">
        <v>476</v>
      </c>
      <c r="I26" s="218"/>
      <c r="J26" s="218" t="s">
        <v>477</v>
      </c>
    </row>
    <row r="27" spans="1:10" ht="15" customHeight="1" x14ac:dyDescent="0.25">
      <c r="A27" s="210" t="s">
        <v>447</v>
      </c>
      <c r="B27" s="211"/>
      <c r="C27" s="211"/>
      <c r="D27" s="219" t="s">
        <v>459</v>
      </c>
      <c r="E27" s="220" t="s">
        <v>478</v>
      </c>
      <c r="F27" s="220" t="s">
        <v>450</v>
      </c>
      <c r="G27" s="220" t="s">
        <v>451</v>
      </c>
      <c r="H27" s="217" t="s">
        <v>479</v>
      </c>
      <c r="I27" s="218"/>
      <c r="J27" s="218" t="s">
        <v>480</v>
      </c>
    </row>
    <row r="28" spans="1:10" ht="15" customHeight="1" x14ac:dyDescent="0.25">
      <c r="A28" s="210" t="s">
        <v>447</v>
      </c>
      <c r="B28" s="211"/>
      <c r="C28" s="211"/>
      <c r="D28" s="219" t="s">
        <v>459</v>
      </c>
      <c r="E28" s="220" t="s">
        <v>463</v>
      </c>
      <c r="F28" s="220" t="s">
        <v>450</v>
      </c>
      <c r="G28" s="220" t="s">
        <v>451</v>
      </c>
      <c r="H28" s="217" t="s">
        <v>481</v>
      </c>
      <c r="I28" s="218"/>
      <c r="J28" s="218" t="s">
        <v>482</v>
      </c>
    </row>
    <row r="29" spans="1:10" ht="15" customHeight="1" x14ac:dyDescent="0.25">
      <c r="A29" s="210" t="s">
        <v>447</v>
      </c>
      <c r="B29" s="211"/>
      <c r="C29" s="211"/>
      <c r="D29" s="219" t="s">
        <v>459</v>
      </c>
      <c r="E29" s="220" t="s">
        <v>463</v>
      </c>
      <c r="F29" s="220" t="s">
        <v>483</v>
      </c>
      <c r="G29" s="220" t="s">
        <v>451</v>
      </c>
      <c r="H29" s="217" t="s">
        <v>484</v>
      </c>
      <c r="I29" s="218"/>
      <c r="J29" s="218" t="s">
        <v>485</v>
      </c>
    </row>
    <row r="30" spans="1:10" ht="15" customHeight="1" x14ac:dyDescent="0.25">
      <c r="A30" s="210" t="s">
        <v>447</v>
      </c>
      <c r="B30" s="211"/>
      <c r="C30" s="211"/>
      <c r="D30" s="219" t="s">
        <v>459</v>
      </c>
      <c r="E30" s="220" t="s">
        <v>472</v>
      </c>
      <c r="F30" s="220" t="s">
        <v>473</v>
      </c>
      <c r="G30" s="220" t="s">
        <v>451</v>
      </c>
      <c r="H30" s="217" t="s">
        <v>486</v>
      </c>
      <c r="I30" s="218"/>
      <c r="J30" s="218" t="s">
        <v>487</v>
      </c>
    </row>
    <row r="31" spans="1:10" ht="15" customHeight="1" x14ac:dyDescent="0.25">
      <c r="A31" s="210" t="s">
        <v>447</v>
      </c>
      <c r="B31" s="211"/>
      <c r="C31" s="211"/>
      <c r="D31" s="219" t="s">
        <v>459</v>
      </c>
      <c r="E31" s="220" t="s">
        <v>472</v>
      </c>
      <c r="F31" s="220" t="s">
        <v>473</v>
      </c>
      <c r="G31" s="220" t="s">
        <v>451</v>
      </c>
      <c r="H31" s="217" t="s">
        <v>488</v>
      </c>
      <c r="I31" s="218"/>
      <c r="J31" s="218" t="s">
        <v>489</v>
      </c>
    </row>
    <row r="32" spans="1:10" ht="15" customHeight="1" x14ac:dyDescent="0.25">
      <c r="A32" s="210" t="s">
        <v>447</v>
      </c>
      <c r="B32" s="211"/>
      <c r="C32" s="211"/>
      <c r="D32" s="219" t="s">
        <v>459</v>
      </c>
      <c r="E32" s="220" t="s">
        <v>472</v>
      </c>
      <c r="F32" s="220" t="s">
        <v>450</v>
      </c>
      <c r="G32" s="220" t="s">
        <v>451</v>
      </c>
      <c r="H32" s="217" t="s">
        <v>490</v>
      </c>
      <c r="I32" s="218"/>
      <c r="J32" s="218" t="s">
        <v>491</v>
      </c>
    </row>
    <row r="33" spans="1:10" ht="15" customHeight="1" x14ac:dyDescent="0.25">
      <c r="A33" s="210" t="s">
        <v>447</v>
      </c>
      <c r="B33" s="211"/>
      <c r="C33" s="211"/>
      <c r="D33" s="219" t="s">
        <v>459</v>
      </c>
      <c r="E33" s="220" t="s">
        <v>463</v>
      </c>
      <c r="F33" s="220" t="s">
        <v>450</v>
      </c>
      <c r="G33" s="220" t="s">
        <v>451</v>
      </c>
      <c r="H33" s="217" t="s">
        <v>492</v>
      </c>
      <c r="I33" s="218"/>
      <c r="J33" s="218" t="s">
        <v>493</v>
      </c>
    </row>
    <row r="34" spans="1:10" ht="15" customHeight="1" x14ac:dyDescent="0.25">
      <c r="A34" s="210" t="s">
        <v>447</v>
      </c>
      <c r="B34" s="211"/>
      <c r="C34" s="211"/>
      <c r="D34" s="219" t="s">
        <v>459</v>
      </c>
      <c r="E34" s="220" t="s">
        <v>463</v>
      </c>
      <c r="F34" s="220" t="s">
        <v>450</v>
      </c>
      <c r="G34" s="220" t="s">
        <v>451</v>
      </c>
      <c r="H34" s="217" t="s">
        <v>494</v>
      </c>
      <c r="I34" s="218"/>
      <c r="J34" s="218" t="s">
        <v>495</v>
      </c>
    </row>
    <row r="35" spans="1:10" ht="15" customHeight="1" x14ac:dyDescent="0.25">
      <c r="A35" s="210" t="s">
        <v>447</v>
      </c>
      <c r="B35" s="211"/>
      <c r="C35" s="211"/>
      <c r="D35" s="219" t="s">
        <v>459</v>
      </c>
      <c r="E35" s="220" t="s">
        <v>460</v>
      </c>
      <c r="F35" s="220" t="s">
        <v>450</v>
      </c>
      <c r="G35" s="220" t="s">
        <v>451</v>
      </c>
      <c r="H35" s="217" t="s">
        <v>496</v>
      </c>
      <c r="I35" s="218"/>
      <c r="J35" s="218" t="s">
        <v>497</v>
      </c>
    </row>
    <row r="36" spans="1:10" ht="15" customHeight="1" x14ac:dyDescent="0.25">
      <c r="A36" s="210" t="s">
        <v>447</v>
      </c>
      <c r="B36" s="211"/>
      <c r="C36" s="211"/>
      <c r="D36" s="219" t="s">
        <v>459</v>
      </c>
      <c r="E36" s="220" t="s">
        <v>463</v>
      </c>
      <c r="F36" s="220" t="s">
        <v>450</v>
      </c>
      <c r="G36" s="220" t="s">
        <v>451</v>
      </c>
      <c r="H36" s="217" t="s">
        <v>498</v>
      </c>
      <c r="I36" s="218"/>
      <c r="J36" s="218" t="s">
        <v>499</v>
      </c>
    </row>
    <row r="37" spans="1:10" ht="15" customHeight="1" x14ac:dyDescent="0.25">
      <c r="A37" s="210" t="s">
        <v>447</v>
      </c>
      <c r="B37" s="211"/>
      <c r="C37" s="211"/>
      <c r="D37" s="219" t="s">
        <v>459</v>
      </c>
      <c r="E37" s="220" t="s">
        <v>472</v>
      </c>
      <c r="F37" s="220" t="s">
        <v>450</v>
      </c>
      <c r="G37" s="220" t="s">
        <v>451</v>
      </c>
      <c r="H37" s="217" t="s">
        <v>500</v>
      </c>
      <c r="I37" s="218"/>
      <c r="J37" s="218" t="s">
        <v>501</v>
      </c>
    </row>
    <row r="38" spans="1:10" ht="15" customHeight="1" x14ac:dyDescent="0.25">
      <c r="A38" s="210" t="s">
        <v>447</v>
      </c>
      <c r="B38" s="211"/>
      <c r="C38" s="211"/>
      <c r="D38" s="219" t="s">
        <v>459</v>
      </c>
      <c r="E38" s="220" t="s">
        <v>472</v>
      </c>
      <c r="F38" s="220" t="s">
        <v>450</v>
      </c>
      <c r="G38" s="220" t="s">
        <v>451</v>
      </c>
      <c r="H38" s="217" t="s">
        <v>502</v>
      </c>
      <c r="I38" s="218"/>
      <c r="J38" s="218" t="s">
        <v>503</v>
      </c>
    </row>
    <row r="39" spans="1:10" ht="15" customHeight="1" x14ac:dyDescent="0.25">
      <c r="A39" s="210" t="s">
        <v>447</v>
      </c>
      <c r="B39" s="211"/>
      <c r="C39" s="211"/>
      <c r="D39" s="219" t="s">
        <v>459</v>
      </c>
      <c r="E39" s="220" t="s">
        <v>463</v>
      </c>
      <c r="F39" s="220" t="s">
        <v>450</v>
      </c>
      <c r="G39" s="220" t="s">
        <v>451</v>
      </c>
      <c r="H39" s="217" t="s">
        <v>504</v>
      </c>
      <c r="I39" s="218"/>
      <c r="J39" s="218" t="s">
        <v>505</v>
      </c>
    </row>
    <row r="40" spans="1:10" ht="15" customHeight="1" x14ac:dyDescent="0.25">
      <c r="A40" s="210" t="s">
        <v>447</v>
      </c>
      <c r="B40" s="211"/>
      <c r="C40" s="211"/>
      <c r="D40" s="219" t="s">
        <v>459</v>
      </c>
      <c r="E40" s="220" t="s">
        <v>463</v>
      </c>
      <c r="F40" s="220" t="s">
        <v>450</v>
      </c>
      <c r="G40" s="220" t="s">
        <v>451</v>
      </c>
      <c r="H40" s="217" t="s">
        <v>506</v>
      </c>
      <c r="I40" s="218"/>
      <c r="J40" s="218" t="s">
        <v>507</v>
      </c>
    </row>
    <row r="41" spans="1:10" ht="15" customHeight="1" x14ac:dyDescent="0.25">
      <c r="A41" s="210" t="s">
        <v>447</v>
      </c>
      <c r="B41" s="211"/>
      <c r="C41" s="211"/>
      <c r="D41" s="219" t="s">
        <v>459</v>
      </c>
      <c r="E41" s="220" t="s">
        <v>463</v>
      </c>
      <c r="F41" s="220" t="s">
        <v>450</v>
      </c>
      <c r="G41" s="220" t="s">
        <v>451</v>
      </c>
      <c r="H41" s="217" t="s">
        <v>508</v>
      </c>
      <c r="I41" s="218"/>
      <c r="J41" s="218" t="s">
        <v>509</v>
      </c>
    </row>
    <row r="42" spans="1:10" ht="15" customHeight="1" x14ac:dyDescent="0.25">
      <c r="A42" s="210" t="s">
        <v>447</v>
      </c>
      <c r="B42" s="211"/>
      <c r="C42" s="211"/>
      <c r="D42" s="219" t="s">
        <v>459</v>
      </c>
      <c r="E42" s="220" t="s">
        <v>472</v>
      </c>
      <c r="F42" s="220" t="s">
        <v>450</v>
      </c>
      <c r="G42" s="220" t="s">
        <v>451</v>
      </c>
      <c r="H42" s="217" t="s">
        <v>510</v>
      </c>
      <c r="I42" s="218"/>
      <c r="J42" s="218" t="s">
        <v>511</v>
      </c>
    </row>
    <row r="43" spans="1:10" ht="15" customHeight="1" x14ac:dyDescent="0.25">
      <c r="A43" s="210" t="s">
        <v>447</v>
      </c>
      <c r="B43" s="211"/>
      <c r="C43" s="211"/>
      <c r="D43" s="219" t="s">
        <v>459</v>
      </c>
      <c r="E43" s="220" t="s">
        <v>478</v>
      </c>
      <c r="F43" s="220" t="s">
        <v>450</v>
      </c>
      <c r="G43" s="220" t="s">
        <v>451</v>
      </c>
      <c r="H43" s="217" t="s">
        <v>512</v>
      </c>
      <c r="I43" s="218"/>
      <c r="J43" s="218" t="s">
        <v>513</v>
      </c>
    </row>
    <row r="44" spans="1:10" ht="15" customHeight="1" x14ac:dyDescent="0.25">
      <c r="A44" s="210" t="s">
        <v>447</v>
      </c>
      <c r="B44" s="211"/>
      <c r="C44" s="211"/>
      <c r="D44" s="219" t="s">
        <v>459</v>
      </c>
      <c r="E44" s="220" t="s">
        <v>472</v>
      </c>
      <c r="F44" s="220" t="s">
        <v>450</v>
      </c>
      <c r="G44" s="220" t="s">
        <v>451</v>
      </c>
      <c r="H44" s="217" t="s">
        <v>514</v>
      </c>
      <c r="I44" s="218"/>
      <c r="J44" s="218" t="s">
        <v>515</v>
      </c>
    </row>
    <row r="45" spans="1:10" ht="15" customHeight="1" x14ac:dyDescent="0.25">
      <c r="A45" s="210" t="s">
        <v>447</v>
      </c>
      <c r="B45" s="211"/>
      <c r="C45" s="211"/>
      <c r="D45" s="219" t="s">
        <v>459</v>
      </c>
      <c r="E45" s="220" t="s">
        <v>472</v>
      </c>
      <c r="F45" s="220" t="s">
        <v>450</v>
      </c>
      <c r="G45" s="220" t="s">
        <v>451</v>
      </c>
      <c r="H45" s="217" t="s">
        <v>516</v>
      </c>
      <c r="I45" s="218"/>
      <c r="J45" s="218" t="s">
        <v>517</v>
      </c>
    </row>
    <row r="46" spans="1:10" ht="15" customHeight="1" x14ac:dyDescent="0.25">
      <c r="A46" s="210" t="s">
        <v>447</v>
      </c>
      <c r="B46" s="211"/>
      <c r="C46" s="211"/>
      <c r="D46" s="219" t="s">
        <v>459</v>
      </c>
      <c r="E46" s="220" t="s">
        <v>463</v>
      </c>
      <c r="F46" s="220" t="s">
        <v>450</v>
      </c>
      <c r="G46" s="220" t="s">
        <v>451</v>
      </c>
      <c r="H46" s="217" t="s">
        <v>518</v>
      </c>
      <c r="I46" s="218"/>
      <c r="J46" s="218" t="s">
        <v>519</v>
      </c>
    </row>
    <row r="47" spans="1:10" ht="15" customHeight="1" x14ac:dyDescent="0.25">
      <c r="A47" s="210" t="s">
        <v>447</v>
      </c>
      <c r="B47" s="211"/>
      <c r="C47" s="211"/>
      <c r="D47" s="219" t="s">
        <v>459</v>
      </c>
      <c r="E47" s="220" t="s">
        <v>520</v>
      </c>
      <c r="F47" s="220" t="s">
        <v>450</v>
      </c>
      <c r="G47" s="220" t="s">
        <v>451</v>
      </c>
      <c r="H47" s="217" t="s">
        <v>521</v>
      </c>
      <c r="I47" s="218"/>
      <c r="J47" s="218" t="s">
        <v>501</v>
      </c>
    </row>
    <row r="48" spans="1:10" ht="15" customHeight="1" x14ac:dyDescent="0.25">
      <c r="A48" s="210" t="s">
        <v>447</v>
      </c>
      <c r="B48" s="211"/>
      <c r="C48" s="211"/>
      <c r="D48" s="219" t="s">
        <v>459</v>
      </c>
      <c r="E48" s="220" t="s">
        <v>472</v>
      </c>
      <c r="F48" s="220" t="s">
        <v>522</v>
      </c>
      <c r="G48" s="220" t="s">
        <v>451</v>
      </c>
      <c r="H48" s="217" t="s">
        <v>523</v>
      </c>
      <c r="I48" s="218"/>
      <c r="J48" s="218" t="s">
        <v>524</v>
      </c>
    </row>
    <row r="49" spans="1:10" ht="15" customHeight="1" x14ac:dyDescent="0.25">
      <c r="A49" s="210" t="s">
        <v>447</v>
      </c>
      <c r="B49" s="211"/>
      <c r="C49" s="211"/>
      <c r="D49" s="219" t="s">
        <v>459</v>
      </c>
      <c r="E49" s="220" t="s">
        <v>525</v>
      </c>
      <c r="F49" s="220" t="s">
        <v>526</v>
      </c>
      <c r="G49" s="220" t="s">
        <v>451</v>
      </c>
      <c r="H49" s="217" t="s">
        <v>527</v>
      </c>
      <c r="I49" s="218"/>
      <c r="J49" s="218" t="s">
        <v>528</v>
      </c>
    </row>
    <row r="50" spans="1:10" ht="15" customHeight="1" x14ac:dyDescent="0.25">
      <c r="A50" s="210" t="s">
        <v>447</v>
      </c>
      <c r="B50" s="211"/>
      <c r="C50" s="211"/>
      <c r="D50" s="219" t="s">
        <v>459</v>
      </c>
      <c r="E50" s="220" t="s">
        <v>472</v>
      </c>
      <c r="F50" s="220" t="s">
        <v>454</v>
      </c>
      <c r="G50" s="220" t="s">
        <v>451</v>
      </c>
      <c r="H50" s="217" t="s">
        <v>529</v>
      </c>
      <c r="I50" s="218"/>
      <c r="J50" s="218" t="s">
        <v>465</v>
      </c>
    </row>
    <row r="51" spans="1:10" ht="15" customHeight="1" x14ac:dyDescent="0.25">
      <c r="A51" s="210" t="s">
        <v>447</v>
      </c>
      <c r="B51" s="211"/>
      <c r="C51" s="211"/>
      <c r="D51" s="219" t="s">
        <v>459</v>
      </c>
      <c r="E51" s="220" t="s">
        <v>472</v>
      </c>
      <c r="F51" s="220" t="s">
        <v>473</v>
      </c>
      <c r="G51" s="220" t="s">
        <v>451</v>
      </c>
      <c r="H51" s="217" t="s">
        <v>530</v>
      </c>
      <c r="I51" s="218"/>
      <c r="J51" s="218" t="s">
        <v>531</v>
      </c>
    </row>
    <row r="52" spans="1:10" ht="15" customHeight="1" x14ac:dyDescent="0.25">
      <c r="A52" s="210" t="s">
        <v>447</v>
      </c>
      <c r="B52" s="211"/>
      <c r="C52" s="211"/>
      <c r="D52" s="219" t="s">
        <v>459</v>
      </c>
      <c r="E52" s="220" t="s">
        <v>472</v>
      </c>
      <c r="F52" s="220" t="s">
        <v>522</v>
      </c>
      <c r="G52" s="220" t="s">
        <v>451</v>
      </c>
      <c r="H52" s="217" t="s">
        <v>532</v>
      </c>
      <c r="I52" s="218"/>
      <c r="J52" s="218" t="s">
        <v>533</v>
      </c>
    </row>
    <row r="53" spans="1:10" ht="15" customHeight="1" x14ac:dyDescent="0.25">
      <c r="A53" s="210" t="s">
        <v>447</v>
      </c>
      <c r="B53" s="211"/>
      <c r="C53" s="211"/>
      <c r="D53" s="219" t="s">
        <v>459</v>
      </c>
      <c r="E53" s="220" t="s">
        <v>472</v>
      </c>
      <c r="F53" s="220" t="s">
        <v>522</v>
      </c>
      <c r="G53" s="220" t="s">
        <v>451</v>
      </c>
      <c r="H53" s="217" t="s">
        <v>534</v>
      </c>
      <c r="I53" s="218"/>
      <c r="J53" s="218" t="s">
        <v>535</v>
      </c>
    </row>
    <row r="54" spans="1:10" ht="15" customHeight="1" x14ac:dyDescent="0.25">
      <c r="A54" s="210" t="s">
        <v>447</v>
      </c>
      <c r="B54" s="211"/>
      <c r="C54" s="211"/>
      <c r="D54" s="219" t="s">
        <v>459</v>
      </c>
      <c r="E54" s="220" t="s">
        <v>472</v>
      </c>
      <c r="F54" s="220" t="s">
        <v>522</v>
      </c>
      <c r="G54" s="220" t="s">
        <v>451</v>
      </c>
      <c r="H54" s="217" t="s">
        <v>536</v>
      </c>
      <c r="I54" s="218"/>
      <c r="J54" s="218" t="s">
        <v>537</v>
      </c>
    </row>
    <row r="55" spans="1:10" ht="15" customHeight="1" x14ac:dyDescent="0.25">
      <c r="A55" s="210" t="s">
        <v>447</v>
      </c>
      <c r="B55" s="211"/>
      <c r="C55" s="211"/>
      <c r="D55" s="219" t="s">
        <v>459</v>
      </c>
      <c r="E55" s="220" t="s">
        <v>463</v>
      </c>
      <c r="F55" s="220" t="s">
        <v>450</v>
      </c>
      <c r="G55" s="220" t="s">
        <v>451</v>
      </c>
      <c r="H55" s="217" t="s">
        <v>538</v>
      </c>
      <c r="I55" s="218"/>
      <c r="J55" s="218" t="s">
        <v>539</v>
      </c>
    </row>
    <row r="56" spans="1:10" ht="15" customHeight="1" x14ac:dyDescent="0.25">
      <c r="A56" s="210" t="s">
        <v>447</v>
      </c>
      <c r="B56" s="211"/>
      <c r="C56" s="211"/>
      <c r="D56" s="219" t="s">
        <v>459</v>
      </c>
      <c r="E56" s="220" t="s">
        <v>463</v>
      </c>
      <c r="F56" s="220" t="s">
        <v>450</v>
      </c>
      <c r="G56" s="220" t="s">
        <v>451</v>
      </c>
      <c r="H56" s="217" t="s">
        <v>540</v>
      </c>
      <c r="I56" s="218"/>
      <c r="J56" s="218" t="s">
        <v>541</v>
      </c>
    </row>
    <row r="57" spans="1:10" ht="15" customHeight="1" x14ac:dyDescent="0.25">
      <c r="A57" s="210" t="s">
        <v>447</v>
      </c>
      <c r="B57" s="211"/>
      <c r="C57" s="211"/>
      <c r="D57" s="219" t="s">
        <v>459</v>
      </c>
      <c r="E57" s="220" t="s">
        <v>463</v>
      </c>
      <c r="F57" s="220" t="s">
        <v>450</v>
      </c>
      <c r="G57" s="220" t="s">
        <v>451</v>
      </c>
      <c r="H57" s="217" t="s">
        <v>542</v>
      </c>
      <c r="I57" s="218"/>
      <c r="J57" s="218" t="s">
        <v>543</v>
      </c>
    </row>
    <row r="58" spans="1:10" ht="15" customHeight="1" x14ac:dyDescent="0.25">
      <c r="A58" s="210" t="s">
        <v>447</v>
      </c>
      <c r="B58" s="211"/>
      <c r="C58" s="211"/>
      <c r="D58" s="219" t="s">
        <v>459</v>
      </c>
      <c r="E58" s="220" t="s">
        <v>463</v>
      </c>
      <c r="F58" s="220" t="s">
        <v>450</v>
      </c>
      <c r="G58" s="220" t="s">
        <v>451</v>
      </c>
      <c r="H58" s="217" t="s">
        <v>544</v>
      </c>
      <c r="I58" s="218"/>
      <c r="J58" s="218" t="s">
        <v>545</v>
      </c>
    </row>
    <row r="59" spans="1:10" ht="15" customHeight="1" x14ac:dyDescent="0.25">
      <c r="A59" s="210" t="s">
        <v>447</v>
      </c>
      <c r="B59" s="211"/>
      <c r="C59" s="211"/>
      <c r="D59" s="219" t="s">
        <v>459</v>
      </c>
      <c r="E59" s="220" t="s">
        <v>546</v>
      </c>
      <c r="F59" s="220" t="s">
        <v>547</v>
      </c>
      <c r="G59" s="220" t="s">
        <v>451</v>
      </c>
      <c r="H59" s="217" t="s">
        <v>548</v>
      </c>
      <c r="I59" s="218"/>
      <c r="J59" s="218" t="s">
        <v>549</v>
      </c>
    </row>
    <row r="60" spans="1:10" ht="15" customHeight="1" x14ac:dyDescent="0.25">
      <c r="A60" s="210" t="s">
        <v>447</v>
      </c>
      <c r="B60" s="211"/>
      <c r="C60" s="211"/>
      <c r="D60" s="219" t="s">
        <v>459</v>
      </c>
      <c r="E60" s="220" t="s">
        <v>472</v>
      </c>
      <c r="F60" s="220" t="s">
        <v>473</v>
      </c>
      <c r="G60" s="220" t="s">
        <v>451</v>
      </c>
      <c r="H60" s="217" t="s">
        <v>550</v>
      </c>
      <c r="I60" s="218"/>
      <c r="J60" s="218" t="s">
        <v>551</v>
      </c>
    </row>
    <row r="61" spans="1:10" ht="15" customHeight="1" x14ac:dyDescent="0.25">
      <c r="A61" s="210" t="s">
        <v>447</v>
      </c>
      <c r="B61" s="211"/>
      <c r="C61" s="211"/>
      <c r="D61" s="219" t="s">
        <v>459</v>
      </c>
      <c r="E61" s="220" t="s">
        <v>472</v>
      </c>
      <c r="F61" s="220" t="s">
        <v>473</v>
      </c>
      <c r="G61" s="220" t="s">
        <v>451</v>
      </c>
      <c r="H61" s="217" t="s">
        <v>552</v>
      </c>
      <c r="I61" s="218"/>
      <c r="J61" s="218" t="s">
        <v>553</v>
      </c>
    </row>
    <row r="62" spans="1:10" ht="15" customHeight="1" x14ac:dyDescent="0.25">
      <c r="A62" s="210" t="s">
        <v>447</v>
      </c>
      <c r="B62" s="211"/>
      <c r="C62" s="211"/>
      <c r="D62" s="219" t="s">
        <v>459</v>
      </c>
      <c r="E62" s="220" t="s">
        <v>472</v>
      </c>
      <c r="F62" s="220" t="s">
        <v>454</v>
      </c>
      <c r="G62" s="220" t="s">
        <v>451</v>
      </c>
      <c r="H62" s="217" t="s">
        <v>554</v>
      </c>
      <c r="I62" s="218"/>
      <c r="J62" s="218" t="s">
        <v>555</v>
      </c>
    </row>
    <row r="63" spans="1:10" ht="15" customHeight="1" x14ac:dyDescent="0.25">
      <c r="A63" s="221" t="s">
        <v>447</v>
      </c>
      <c r="B63" s="222"/>
      <c r="C63" s="222"/>
      <c r="D63" s="213" t="s">
        <v>459</v>
      </c>
      <c r="E63" s="214" t="s">
        <v>463</v>
      </c>
      <c r="F63" s="214" t="s">
        <v>450</v>
      </c>
      <c r="G63" s="214" t="s">
        <v>451</v>
      </c>
      <c r="H63" s="223" t="s">
        <v>556</v>
      </c>
      <c r="I63" s="224"/>
      <c r="J63" s="224" t="s">
        <v>557</v>
      </c>
    </row>
    <row r="64" spans="1:10" ht="15" customHeight="1" x14ac:dyDescent="0.25">
      <c r="A64" s="221" t="s">
        <v>447</v>
      </c>
      <c r="B64" s="222"/>
      <c r="C64" s="222"/>
      <c r="D64" s="213" t="s">
        <v>459</v>
      </c>
      <c r="E64" s="214" t="s">
        <v>472</v>
      </c>
      <c r="F64" s="214" t="s">
        <v>450</v>
      </c>
      <c r="G64" s="214" t="s">
        <v>451</v>
      </c>
      <c r="H64" s="223" t="s">
        <v>558</v>
      </c>
      <c r="I64" s="224"/>
      <c r="J64" s="224" t="s">
        <v>559</v>
      </c>
    </row>
    <row r="65" spans="1:10" ht="15" customHeight="1" x14ac:dyDescent="0.25">
      <c r="A65" s="221" t="s">
        <v>447</v>
      </c>
      <c r="B65" s="222"/>
      <c r="C65" s="222"/>
      <c r="D65" s="213" t="s">
        <v>459</v>
      </c>
      <c r="E65" s="214" t="s">
        <v>472</v>
      </c>
      <c r="F65" s="214" t="s">
        <v>473</v>
      </c>
      <c r="G65" s="214" t="s">
        <v>451</v>
      </c>
      <c r="H65" s="223" t="s">
        <v>560</v>
      </c>
      <c r="I65" s="224"/>
      <c r="J65" s="224" t="s">
        <v>561</v>
      </c>
    </row>
    <row r="66" spans="1:10" ht="15" customHeight="1" x14ac:dyDescent="0.25">
      <c r="A66" s="221" t="s">
        <v>447</v>
      </c>
      <c r="B66" s="222"/>
      <c r="C66" s="222"/>
      <c r="D66" s="213" t="s">
        <v>459</v>
      </c>
      <c r="E66" s="214" t="s">
        <v>463</v>
      </c>
      <c r="F66" s="214" t="s">
        <v>450</v>
      </c>
      <c r="G66" s="214" t="s">
        <v>451</v>
      </c>
      <c r="H66" s="223" t="s">
        <v>562</v>
      </c>
      <c r="I66" s="224"/>
      <c r="J66" s="224" t="s">
        <v>563</v>
      </c>
    </row>
    <row r="67" spans="1:10" ht="15" customHeight="1" x14ac:dyDescent="0.25">
      <c r="A67" s="221" t="s">
        <v>447</v>
      </c>
      <c r="B67" s="222"/>
      <c r="C67" s="222"/>
      <c r="D67" s="213" t="s">
        <v>459</v>
      </c>
      <c r="E67" s="214" t="s">
        <v>460</v>
      </c>
      <c r="F67" s="214" t="s">
        <v>450</v>
      </c>
      <c r="G67" s="214" t="s">
        <v>451</v>
      </c>
      <c r="H67" s="223" t="s">
        <v>564</v>
      </c>
      <c r="I67" s="224"/>
      <c r="J67" s="224" t="s">
        <v>565</v>
      </c>
    </row>
    <row r="68" spans="1:10" ht="15" customHeight="1" x14ac:dyDescent="0.25">
      <c r="A68" s="221" t="s">
        <v>447</v>
      </c>
      <c r="B68" s="222"/>
      <c r="C68" s="222"/>
      <c r="D68" s="213" t="s">
        <v>459</v>
      </c>
      <c r="E68" s="214" t="s">
        <v>460</v>
      </c>
      <c r="F68" s="214" t="s">
        <v>450</v>
      </c>
      <c r="G68" s="214" t="s">
        <v>451</v>
      </c>
      <c r="H68" s="223" t="s">
        <v>566</v>
      </c>
      <c r="I68" s="224"/>
      <c r="J68" s="224" t="s">
        <v>567</v>
      </c>
    </row>
    <row r="69" spans="1:10" ht="15" customHeight="1" x14ac:dyDescent="0.25">
      <c r="A69" s="221" t="s">
        <v>447</v>
      </c>
      <c r="B69" s="222"/>
      <c r="C69" s="222"/>
      <c r="D69" s="213" t="s">
        <v>459</v>
      </c>
      <c r="E69" s="214" t="s">
        <v>472</v>
      </c>
      <c r="F69" s="214" t="s">
        <v>473</v>
      </c>
      <c r="G69" s="214" t="s">
        <v>451</v>
      </c>
      <c r="H69" s="223" t="s">
        <v>568</v>
      </c>
      <c r="I69" s="224"/>
      <c r="J69" s="224" t="s">
        <v>569</v>
      </c>
    </row>
    <row r="70" spans="1:10" ht="15" customHeight="1" x14ac:dyDescent="0.25">
      <c r="A70" s="221" t="s">
        <v>447</v>
      </c>
      <c r="B70" s="222"/>
      <c r="C70" s="222"/>
      <c r="D70" s="213" t="s">
        <v>459</v>
      </c>
      <c r="E70" s="214" t="s">
        <v>472</v>
      </c>
      <c r="F70" s="214" t="s">
        <v>473</v>
      </c>
      <c r="G70" s="214" t="s">
        <v>451</v>
      </c>
      <c r="H70" s="223" t="s">
        <v>570</v>
      </c>
      <c r="I70" s="224"/>
      <c r="J70" s="224" t="s">
        <v>571</v>
      </c>
    </row>
    <row r="71" spans="1:10" ht="15" customHeight="1" x14ac:dyDescent="0.25">
      <c r="A71" s="221" t="s">
        <v>447</v>
      </c>
      <c r="B71" s="222"/>
      <c r="C71" s="222"/>
      <c r="D71" s="213" t="s">
        <v>459</v>
      </c>
      <c r="E71" s="214" t="s">
        <v>463</v>
      </c>
      <c r="F71" s="214" t="s">
        <v>450</v>
      </c>
      <c r="G71" s="214" t="s">
        <v>451</v>
      </c>
      <c r="H71" s="223" t="s">
        <v>572</v>
      </c>
      <c r="I71" s="224"/>
      <c r="J71" s="224" t="s">
        <v>573</v>
      </c>
    </row>
    <row r="72" spans="1:10" ht="15" customHeight="1" x14ac:dyDescent="0.25">
      <c r="A72" s="221" t="s">
        <v>447</v>
      </c>
      <c r="B72" s="222"/>
      <c r="C72" s="222"/>
      <c r="D72" s="213" t="s">
        <v>459</v>
      </c>
      <c r="E72" s="214" t="s">
        <v>463</v>
      </c>
      <c r="F72" s="214" t="s">
        <v>483</v>
      </c>
      <c r="G72" s="214" t="s">
        <v>451</v>
      </c>
      <c r="H72" s="223" t="s">
        <v>574</v>
      </c>
      <c r="I72" s="224"/>
      <c r="J72" s="224" t="s">
        <v>575</v>
      </c>
    </row>
    <row r="73" spans="1:10" ht="15" customHeight="1" x14ac:dyDescent="0.25">
      <c r="A73" s="221" t="s">
        <v>447</v>
      </c>
      <c r="B73" s="222"/>
      <c r="C73" s="222"/>
      <c r="D73" s="213" t="s">
        <v>459</v>
      </c>
      <c r="E73" s="214" t="s">
        <v>463</v>
      </c>
      <c r="F73" s="214" t="s">
        <v>450</v>
      </c>
      <c r="G73" s="214" t="s">
        <v>451</v>
      </c>
      <c r="H73" s="223" t="s">
        <v>576</v>
      </c>
      <c r="I73" s="224"/>
      <c r="J73" s="224" t="s">
        <v>577</v>
      </c>
    </row>
    <row r="74" spans="1:10" ht="15" customHeight="1" x14ac:dyDescent="0.25">
      <c r="A74" s="221" t="s">
        <v>447</v>
      </c>
      <c r="B74" s="222"/>
      <c r="C74" s="222"/>
      <c r="D74" s="213" t="s">
        <v>459</v>
      </c>
      <c r="E74" s="214" t="s">
        <v>472</v>
      </c>
      <c r="F74" s="214" t="s">
        <v>450</v>
      </c>
      <c r="G74" s="214" t="s">
        <v>451</v>
      </c>
      <c r="H74" s="223" t="s">
        <v>578</v>
      </c>
      <c r="I74" s="224"/>
      <c r="J74" s="224" t="s">
        <v>579</v>
      </c>
    </row>
    <row r="75" spans="1:10" ht="15" customHeight="1" x14ac:dyDescent="0.25">
      <c r="A75" s="221" t="s">
        <v>447</v>
      </c>
      <c r="B75" s="222"/>
      <c r="C75" s="222"/>
      <c r="D75" s="213" t="s">
        <v>459</v>
      </c>
      <c r="E75" s="214" t="s">
        <v>472</v>
      </c>
      <c r="F75" s="214" t="s">
        <v>473</v>
      </c>
      <c r="G75" s="214" t="s">
        <v>451</v>
      </c>
      <c r="H75" s="223" t="s">
        <v>580</v>
      </c>
      <c r="I75" s="224"/>
      <c r="J75" s="224" t="s">
        <v>581</v>
      </c>
    </row>
    <row r="76" spans="1:10" ht="15" customHeight="1" x14ac:dyDescent="0.25">
      <c r="A76" s="221" t="s">
        <v>447</v>
      </c>
      <c r="B76" s="222"/>
      <c r="C76" s="222"/>
      <c r="D76" s="213" t="s">
        <v>582</v>
      </c>
      <c r="E76" s="214" t="s">
        <v>583</v>
      </c>
      <c r="F76" s="214" t="s">
        <v>584</v>
      </c>
      <c r="G76" s="214" t="s">
        <v>451</v>
      </c>
      <c r="H76" s="223" t="s">
        <v>585</v>
      </c>
      <c r="I76" s="224"/>
      <c r="J76" s="224" t="s">
        <v>586</v>
      </c>
    </row>
    <row r="77" spans="1:10" ht="15" customHeight="1" x14ac:dyDescent="0.25">
      <c r="A77" s="221" t="s">
        <v>447</v>
      </c>
      <c r="B77" s="222"/>
      <c r="C77" s="222"/>
      <c r="D77" s="213" t="s">
        <v>582</v>
      </c>
      <c r="E77" s="214" t="s">
        <v>587</v>
      </c>
      <c r="F77" s="214" t="s">
        <v>450</v>
      </c>
      <c r="G77" s="214" t="s">
        <v>451</v>
      </c>
      <c r="H77" s="223" t="s">
        <v>588</v>
      </c>
      <c r="I77" s="224"/>
      <c r="J77" s="224" t="s">
        <v>589</v>
      </c>
    </row>
    <row r="78" spans="1:10" ht="15" customHeight="1" x14ac:dyDescent="0.25">
      <c r="A78" s="221" t="s">
        <v>447</v>
      </c>
      <c r="B78" s="222"/>
      <c r="C78" s="222"/>
      <c r="D78" s="213" t="s">
        <v>582</v>
      </c>
      <c r="E78" s="214" t="s">
        <v>587</v>
      </c>
      <c r="F78" s="214" t="s">
        <v>454</v>
      </c>
      <c r="G78" s="214" t="s">
        <v>451</v>
      </c>
      <c r="H78" s="223" t="s">
        <v>590</v>
      </c>
      <c r="I78" s="224"/>
      <c r="J78" s="224" t="s">
        <v>591</v>
      </c>
    </row>
    <row r="79" spans="1:10" ht="15" customHeight="1" x14ac:dyDescent="0.25">
      <c r="A79" s="221" t="s">
        <v>447</v>
      </c>
      <c r="B79" s="222"/>
      <c r="C79" s="222"/>
      <c r="D79" s="213" t="s">
        <v>582</v>
      </c>
      <c r="E79" s="214" t="s">
        <v>587</v>
      </c>
      <c r="F79" s="214" t="s">
        <v>454</v>
      </c>
      <c r="G79" s="214" t="s">
        <v>451</v>
      </c>
      <c r="H79" s="223" t="s">
        <v>592</v>
      </c>
      <c r="I79" s="224"/>
      <c r="J79" s="224" t="s">
        <v>593</v>
      </c>
    </row>
    <row r="80" spans="1:10" ht="15" customHeight="1" x14ac:dyDescent="0.25">
      <c r="A80" s="221" t="s">
        <v>447</v>
      </c>
      <c r="B80" s="222"/>
      <c r="C80" s="222"/>
      <c r="D80" s="213" t="s">
        <v>582</v>
      </c>
      <c r="E80" s="214" t="s">
        <v>587</v>
      </c>
      <c r="F80" s="214" t="s">
        <v>450</v>
      </c>
      <c r="G80" s="214" t="s">
        <v>451</v>
      </c>
      <c r="H80" s="223" t="s">
        <v>594</v>
      </c>
      <c r="I80" s="224"/>
      <c r="J80" s="224" t="s">
        <v>595</v>
      </c>
    </row>
    <row r="81" spans="1:10" ht="15" customHeight="1" x14ac:dyDescent="0.25">
      <c r="A81" s="221" t="s">
        <v>447</v>
      </c>
      <c r="B81" s="222"/>
      <c r="C81" s="222"/>
      <c r="D81" s="213" t="s">
        <v>582</v>
      </c>
      <c r="E81" s="214" t="s">
        <v>587</v>
      </c>
      <c r="F81" s="214" t="s">
        <v>450</v>
      </c>
      <c r="G81" s="214" t="s">
        <v>451</v>
      </c>
      <c r="H81" s="223" t="s">
        <v>596</v>
      </c>
      <c r="I81" s="224"/>
      <c r="J81" s="224" t="s">
        <v>597</v>
      </c>
    </row>
    <row r="82" spans="1:10" ht="15" customHeight="1" x14ac:dyDescent="0.25">
      <c r="A82" s="221" t="s">
        <v>447</v>
      </c>
      <c r="B82" s="222"/>
      <c r="C82" s="222"/>
      <c r="D82" s="213" t="s">
        <v>582</v>
      </c>
      <c r="E82" s="214" t="s">
        <v>472</v>
      </c>
      <c r="F82" s="214" t="s">
        <v>450</v>
      </c>
      <c r="G82" s="214" t="s">
        <v>451</v>
      </c>
      <c r="H82" s="223" t="s">
        <v>598</v>
      </c>
      <c r="I82" s="224"/>
      <c r="J82" s="224" t="s">
        <v>599</v>
      </c>
    </row>
    <row r="83" spans="1:10" ht="15" customHeight="1" x14ac:dyDescent="0.25">
      <c r="A83" s="221" t="s">
        <v>447</v>
      </c>
      <c r="B83" s="222"/>
      <c r="C83" s="222"/>
      <c r="D83" s="213" t="s">
        <v>582</v>
      </c>
      <c r="E83" s="214" t="s">
        <v>587</v>
      </c>
      <c r="F83" s="214" t="s">
        <v>450</v>
      </c>
      <c r="G83" s="214" t="s">
        <v>451</v>
      </c>
      <c r="H83" s="223" t="s">
        <v>600</v>
      </c>
      <c r="I83" s="224"/>
      <c r="J83" s="224" t="s">
        <v>601</v>
      </c>
    </row>
    <row r="84" spans="1:10" ht="15" customHeight="1" x14ac:dyDescent="0.25">
      <c r="A84" s="221" t="s">
        <v>447</v>
      </c>
      <c r="B84" s="222"/>
      <c r="C84" s="222"/>
      <c r="D84" s="213" t="s">
        <v>582</v>
      </c>
      <c r="E84" s="214" t="s">
        <v>587</v>
      </c>
      <c r="F84" s="214" t="s">
        <v>450</v>
      </c>
      <c r="G84" s="214" t="s">
        <v>451</v>
      </c>
      <c r="H84" s="223" t="s">
        <v>602</v>
      </c>
      <c r="I84" s="224"/>
      <c r="J84" s="224" t="s">
        <v>603</v>
      </c>
    </row>
    <row r="85" spans="1:10" ht="15" customHeight="1" x14ac:dyDescent="0.25">
      <c r="A85" s="221" t="s">
        <v>447</v>
      </c>
      <c r="B85" s="222"/>
      <c r="C85" s="222"/>
      <c r="D85" s="213" t="s">
        <v>582</v>
      </c>
      <c r="E85" s="214" t="s">
        <v>587</v>
      </c>
      <c r="F85" s="214" t="s">
        <v>450</v>
      </c>
      <c r="G85" s="214" t="s">
        <v>451</v>
      </c>
      <c r="H85" s="223" t="s">
        <v>604</v>
      </c>
      <c r="I85" s="224"/>
      <c r="J85" s="224" t="s">
        <v>605</v>
      </c>
    </row>
    <row r="86" spans="1:10" ht="15" customHeight="1" x14ac:dyDescent="0.25">
      <c r="A86" s="221" t="s">
        <v>447</v>
      </c>
      <c r="B86" s="222"/>
      <c r="C86" s="222"/>
      <c r="D86" s="213" t="s">
        <v>582</v>
      </c>
      <c r="E86" s="214" t="s">
        <v>606</v>
      </c>
      <c r="F86" s="214" t="s">
        <v>450</v>
      </c>
      <c r="G86" s="214" t="s">
        <v>451</v>
      </c>
      <c r="H86" s="223" t="s">
        <v>607</v>
      </c>
      <c r="I86" s="224"/>
      <c r="J86" s="224" t="s">
        <v>608</v>
      </c>
    </row>
    <row r="87" spans="1:10" ht="15" customHeight="1" x14ac:dyDescent="0.25">
      <c r="A87" s="221" t="s">
        <v>447</v>
      </c>
      <c r="B87" s="222"/>
      <c r="C87" s="222"/>
      <c r="D87" s="213" t="s">
        <v>582</v>
      </c>
      <c r="E87" s="214" t="s">
        <v>587</v>
      </c>
      <c r="F87" s="214" t="s">
        <v>450</v>
      </c>
      <c r="G87" s="214" t="s">
        <v>451</v>
      </c>
      <c r="H87" s="223" t="s">
        <v>609</v>
      </c>
      <c r="I87" s="224"/>
      <c r="J87" s="224" t="s">
        <v>610</v>
      </c>
    </row>
    <row r="88" spans="1:10" ht="15" customHeight="1" x14ac:dyDescent="0.25">
      <c r="A88" s="221" t="s">
        <v>447</v>
      </c>
      <c r="B88" s="222"/>
      <c r="C88" s="222"/>
      <c r="D88" s="213" t="s">
        <v>582</v>
      </c>
      <c r="E88" s="214" t="s">
        <v>587</v>
      </c>
      <c r="F88" s="214" t="s">
        <v>450</v>
      </c>
      <c r="G88" s="214" t="s">
        <v>451</v>
      </c>
      <c r="H88" s="223" t="s">
        <v>611</v>
      </c>
      <c r="I88" s="224"/>
      <c r="J88" s="224" t="s">
        <v>612</v>
      </c>
    </row>
    <row r="89" spans="1:10" ht="15" customHeight="1" x14ac:dyDescent="0.25">
      <c r="A89" s="221" t="s">
        <v>447</v>
      </c>
      <c r="B89" s="222"/>
      <c r="C89" s="222"/>
      <c r="D89" s="213" t="s">
        <v>582</v>
      </c>
      <c r="E89" s="214" t="s">
        <v>587</v>
      </c>
      <c r="F89" s="214" t="s">
        <v>454</v>
      </c>
      <c r="G89" s="214" t="s">
        <v>451</v>
      </c>
      <c r="H89" s="223" t="s">
        <v>613</v>
      </c>
      <c r="I89" s="224"/>
      <c r="J89" s="224" t="s">
        <v>614</v>
      </c>
    </row>
    <row r="90" spans="1:10" ht="15" customHeight="1" x14ac:dyDescent="0.25">
      <c r="A90" s="221" t="s">
        <v>447</v>
      </c>
      <c r="B90" s="222"/>
      <c r="C90" s="222"/>
      <c r="D90" s="213" t="s">
        <v>459</v>
      </c>
      <c r="E90" s="214" t="s">
        <v>615</v>
      </c>
      <c r="F90" s="214" t="s">
        <v>616</v>
      </c>
      <c r="G90" s="214" t="s">
        <v>451</v>
      </c>
      <c r="H90" s="223" t="s">
        <v>617</v>
      </c>
      <c r="I90" s="224"/>
      <c r="J90" s="224" t="s">
        <v>618</v>
      </c>
    </row>
    <row r="91" spans="1:10" ht="15" customHeight="1" x14ac:dyDescent="0.25">
      <c r="A91" s="221" t="s">
        <v>447</v>
      </c>
      <c r="B91" s="221"/>
      <c r="C91" s="222"/>
      <c r="D91" s="213" t="s">
        <v>459</v>
      </c>
      <c r="E91" s="214" t="s">
        <v>619</v>
      </c>
      <c r="F91" s="214" t="s">
        <v>620</v>
      </c>
      <c r="G91" s="214" t="s">
        <v>451</v>
      </c>
      <c r="H91" s="223" t="s">
        <v>621</v>
      </c>
      <c r="I91" s="224"/>
      <c r="J91" s="224">
        <v>59.24</v>
      </c>
    </row>
    <row r="92" spans="1:10" ht="15" customHeight="1" x14ac:dyDescent="0.25">
      <c r="A92" s="221"/>
      <c r="B92" s="221" t="s">
        <v>447</v>
      </c>
      <c r="C92" s="222"/>
      <c r="D92" s="213" t="s">
        <v>459</v>
      </c>
      <c r="E92" s="214" t="s">
        <v>619</v>
      </c>
      <c r="F92" s="214" t="s">
        <v>620</v>
      </c>
      <c r="G92" s="214" t="s">
        <v>451</v>
      </c>
      <c r="H92" s="223" t="s">
        <v>622</v>
      </c>
      <c r="I92" s="224" t="s">
        <v>623</v>
      </c>
      <c r="J92" s="224" t="s">
        <v>624</v>
      </c>
    </row>
    <row r="93" spans="1:10" x14ac:dyDescent="0.25">
      <c r="A93" s="221"/>
      <c r="B93" s="221" t="s">
        <v>447</v>
      </c>
      <c r="C93" s="222"/>
      <c r="D93" s="213" t="s">
        <v>459</v>
      </c>
      <c r="E93" s="214" t="s">
        <v>619</v>
      </c>
      <c r="F93" s="214" t="s">
        <v>620</v>
      </c>
      <c r="G93" s="214" t="s">
        <v>451</v>
      </c>
      <c r="H93" s="223" t="s">
        <v>625</v>
      </c>
      <c r="I93" s="224" t="s">
        <v>626</v>
      </c>
      <c r="J93" s="224" t="s">
        <v>627</v>
      </c>
    </row>
    <row r="94" spans="1:10" ht="15" customHeight="1" x14ac:dyDescent="0.25">
      <c r="A94" s="221"/>
      <c r="B94" s="221" t="s">
        <v>447</v>
      </c>
      <c r="C94" s="222"/>
      <c r="D94" s="213" t="s">
        <v>459</v>
      </c>
      <c r="E94" s="214" t="s">
        <v>619</v>
      </c>
      <c r="F94" s="214" t="s">
        <v>620</v>
      </c>
      <c r="G94" s="214" t="s">
        <v>451</v>
      </c>
      <c r="H94" s="223" t="s">
        <v>628</v>
      </c>
      <c r="I94" s="224" t="s">
        <v>629</v>
      </c>
      <c r="J94" s="224" t="s">
        <v>630</v>
      </c>
    </row>
    <row r="95" spans="1:10" ht="15" customHeight="1" x14ac:dyDescent="0.25">
      <c r="A95" s="221"/>
      <c r="B95" s="221" t="s">
        <v>447</v>
      </c>
      <c r="C95" s="222"/>
      <c r="D95" s="213" t="s">
        <v>459</v>
      </c>
      <c r="E95" s="214" t="s">
        <v>619</v>
      </c>
      <c r="F95" s="214" t="s">
        <v>620</v>
      </c>
      <c r="G95" s="214" t="s">
        <v>451</v>
      </c>
      <c r="H95" s="223" t="s">
        <v>631</v>
      </c>
      <c r="I95" s="224" t="s">
        <v>629</v>
      </c>
      <c r="J95" s="224" t="s">
        <v>632</v>
      </c>
    </row>
    <row r="96" spans="1:10" ht="15" customHeight="1" x14ac:dyDescent="0.25">
      <c r="A96" s="221"/>
      <c r="B96" s="221" t="s">
        <v>447</v>
      </c>
      <c r="C96" s="222"/>
      <c r="D96" s="213" t="s">
        <v>459</v>
      </c>
      <c r="E96" s="214" t="s">
        <v>619</v>
      </c>
      <c r="F96" s="214" t="s">
        <v>620</v>
      </c>
      <c r="G96" s="214" t="s">
        <v>451</v>
      </c>
      <c r="H96" s="223" t="s">
        <v>633</v>
      </c>
      <c r="I96" s="224" t="s">
        <v>634</v>
      </c>
      <c r="J96" s="224" t="s">
        <v>635</v>
      </c>
    </row>
    <row r="97" spans="1:10" ht="15" customHeight="1" x14ac:dyDescent="0.25">
      <c r="A97" s="221"/>
      <c r="B97" s="221" t="s">
        <v>447</v>
      </c>
      <c r="C97" s="222"/>
      <c r="D97" s="213" t="s">
        <v>459</v>
      </c>
      <c r="E97" s="214" t="s">
        <v>619</v>
      </c>
      <c r="F97" s="214" t="s">
        <v>620</v>
      </c>
      <c r="G97" s="214" t="s">
        <v>451</v>
      </c>
      <c r="H97" s="223" t="s">
        <v>636</v>
      </c>
      <c r="I97" s="224" t="s">
        <v>637</v>
      </c>
      <c r="J97" s="224" t="s">
        <v>638</v>
      </c>
    </row>
    <row r="98" spans="1:10" ht="15" customHeight="1" x14ac:dyDescent="0.25">
      <c r="A98" s="221"/>
      <c r="B98" s="221" t="s">
        <v>447</v>
      </c>
      <c r="C98" s="222"/>
      <c r="D98" s="213" t="s">
        <v>459</v>
      </c>
      <c r="E98" s="214" t="s">
        <v>619</v>
      </c>
      <c r="F98" s="214" t="s">
        <v>620</v>
      </c>
      <c r="G98" s="214" t="s">
        <v>451</v>
      </c>
      <c r="H98" s="223" t="s">
        <v>639</v>
      </c>
      <c r="I98" s="224" t="s">
        <v>640</v>
      </c>
      <c r="J98" s="224" t="s">
        <v>641</v>
      </c>
    </row>
    <row r="99" spans="1:10" ht="15" customHeight="1" x14ac:dyDescent="0.25">
      <c r="A99" s="221"/>
      <c r="B99" s="221"/>
      <c r="C99" s="222"/>
      <c r="D99" s="213" t="s">
        <v>459</v>
      </c>
      <c r="E99" s="214" t="s">
        <v>619</v>
      </c>
      <c r="F99" s="214" t="s">
        <v>620</v>
      </c>
      <c r="G99" s="214" t="s">
        <v>451</v>
      </c>
      <c r="H99" s="223" t="s">
        <v>642</v>
      </c>
      <c r="I99" s="224" t="s">
        <v>640</v>
      </c>
      <c r="J99" s="224" t="s">
        <v>643</v>
      </c>
    </row>
    <row r="100" spans="1:10" x14ac:dyDescent="0.25">
      <c r="A100" s="221"/>
      <c r="B100" s="221" t="s">
        <v>447</v>
      </c>
      <c r="C100" s="222"/>
      <c r="D100" s="213" t="s">
        <v>459</v>
      </c>
      <c r="E100" s="214" t="s">
        <v>619</v>
      </c>
      <c r="F100" s="214" t="s">
        <v>620</v>
      </c>
      <c r="G100" s="214" t="s">
        <v>451</v>
      </c>
      <c r="H100" s="223" t="s">
        <v>644</v>
      </c>
      <c r="I100" s="224" t="s">
        <v>637</v>
      </c>
      <c r="J100" s="224" t="s">
        <v>645</v>
      </c>
    </row>
    <row r="101" spans="1:10" ht="15" customHeight="1" x14ac:dyDescent="0.25">
      <c r="A101" s="221"/>
      <c r="B101" s="221" t="s">
        <v>447</v>
      </c>
      <c r="C101" s="222"/>
      <c r="D101" s="213" t="s">
        <v>459</v>
      </c>
      <c r="E101" s="214" t="s">
        <v>619</v>
      </c>
      <c r="F101" s="214" t="s">
        <v>620</v>
      </c>
      <c r="G101" s="214" t="s">
        <v>451</v>
      </c>
      <c r="H101" s="223" t="s">
        <v>646</v>
      </c>
      <c r="I101" s="224" t="s">
        <v>637</v>
      </c>
      <c r="J101" s="224" t="s">
        <v>647</v>
      </c>
    </row>
    <row r="102" spans="1:10" ht="15" customHeight="1" x14ac:dyDescent="0.25">
      <c r="A102" s="221"/>
      <c r="B102" s="221" t="s">
        <v>447</v>
      </c>
      <c r="C102" s="222"/>
      <c r="D102" s="213" t="s">
        <v>648</v>
      </c>
      <c r="E102" s="214"/>
      <c r="F102" s="214"/>
      <c r="G102" s="214" t="s">
        <v>451</v>
      </c>
      <c r="H102" s="223" t="s">
        <v>649</v>
      </c>
      <c r="I102" s="224" t="s">
        <v>640</v>
      </c>
      <c r="J102" s="224" t="s">
        <v>643</v>
      </c>
    </row>
    <row r="103" spans="1:10" ht="15" customHeight="1" x14ac:dyDescent="0.25">
      <c r="A103" s="221"/>
      <c r="B103" s="221" t="s">
        <v>447</v>
      </c>
      <c r="C103" s="222"/>
      <c r="D103" s="213" t="s">
        <v>648</v>
      </c>
      <c r="E103" s="214"/>
      <c r="F103" s="214"/>
      <c r="G103" s="214" t="s">
        <v>451</v>
      </c>
      <c r="H103" s="223" t="s">
        <v>650</v>
      </c>
      <c r="I103" s="224" t="s">
        <v>640</v>
      </c>
      <c r="J103" s="224" t="s">
        <v>651</v>
      </c>
    </row>
    <row r="104" spans="1:10" x14ac:dyDescent="0.25">
      <c r="A104" s="221"/>
      <c r="B104" s="221" t="s">
        <v>447</v>
      </c>
      <c r="C104" s="222"/>
      <c r="D104" s="213" t="s">
        <v>648</v>
      </c>
      <c r="E104" s="214"/>
      <c r="F104" s="214"/>
      <c r="G104" s="214" t="s">
        <v>451</v>
      </c>
      <c r="H104" s="223" t="s">
        <v>644</v>
      </c>
      <c r="I104" s="224" t="s">
        <v>640</v>
      </c>
      <c r="J104" s="224" t="s">
        <v>645</v>
      </c>
    </row>
    <row r="105" spans="1:10" ht="15" customHeight="1" x14ac:dyDescent="0.25">
      <c r="A105" s="221"/>
      <c r="B105" s="221" t="s">
        <v>447</v>
      </c>
      <c r="C105" s="222"/>
      <c r="D105" s="213" t="s">
        <v>648</v>
      </c>
      <c r="E105" s="214"/>
      <c r="F105" s="214"/>
      <c r="G105" s="214" t="s">
        <v>451</v>
      </c>
      <c r="H105" s="223" t="s">
        <v>652</v>
      </c>
      <c r="I105" s="224" t="s">
        <v>640</v>
      </c>
      <c r="J105" s="224" t="s">
        <v>653</v>
      </c>
    </row>
    <row r="106" spans="1:10" ht="15" customHeight="1" x14ac:dyDescent="0.25">
      <c r="A106" s="211"/>
      <c r="B106" s="211"/>
      <c r="C106" s="211"/>
      <c r="D106" s="225"/>
      <c r="E106" s="220"/>
      <c r="F106" s="220"/>
      <c r="G106" s="220"/>
      <c r="H106" s="217"/>
      <c r="I106" s="218"/>
      <c r="J106" s="218"/>
    </row>
    <row r="107" spans="1:10" ht="15" customHeight="1" x14ac:dyDescent="0.25">
      <c r="A107" s="211"/>
      <c r="B107" s="211"/>
      <c r="C107" s="211"/>
      <c r="D107" s="225"/>
      <c r="E107" s="220"/>
      <c r="F107" s="220"/>
      <c r="G107" s="220"/>
      <c r="H107" s="217"/>
      <c r="I107" s="218"/>
      <c r="J107" s="218"/>
    </row>
    <row r="108" spans="1:10" ht="15" customHeight="1" x14ac:dyDescent="0.25">
      <c r="A108" s="211"/>
      <c r="B108" s="211"/>
      <c r="C108" s="211"/>
      <c r="D108" s="225"/>
      <c r="E108" s="220"/>
      <c r="F108" s="220"/>
      <c r="G108" s="220"/>
      <c r="H108" s="217"/>
      <c r="I108" s="218"/>
      <c r="J108" s="218"/>
    </row>
    <row r="109" spans="1:10" ht="15" customHeight="1" x14ac:dyDescent="0.25">
      <c r="A109" s="211"/>
      <c r="B109" s="211"/>
      <c r="C109" s="211"/>
      <c r="D109" s="225"/>
      <c r="E109" s="220"/>
      <c r="F109" s="220"/>
      <c r="G109" s="220"/>
      <c r="H109" s="217"/>
      <c r="I109" s="218"/>
      <c r="J109" s="218"/>
    </row>
    <row r="110" spans="1:10" ht="15" customHeight="1" x14ac:dyDescent="0.25">
      <c r="A110" s="211"/>
      <c r="B110" s="211"/>
      <c r="C110" s="211"/>
      <c r="D110" s="225"/>
      <c r="E110" s="220"/>
      <c r="F110" s="220"/>
      <c r="G110" s="220"/>
      <c r="H110" s="217"/>
      <c r="I110" s="218"/>
      <c r="J110" s="218"/>
    </row>
    <row r="111" spans="1:10" ht="15" customHeight="1" x14ac:dyDescent="0.25">
      <c r="A111" s="211"/>
      <c r="B111" s="211"/>
      <c r="C111" s="211"/>
      <c r="D111" s="225"/>
      <c r="E111" s="220"/>
      <c r="F111" s="220"/>
      <c r="G111" s="220"/>
      <c r="H111" s="217"/>
      <c r="I111" s="218"/>
      <c r="J111" s="218"/>
    </row>
    <row r="112" spans="1:10" ht="15" customHeight="1" x14ac:dyDescent="0.25">
      <c r="A112" s="222"/>
      <c r="B112" s="222"/>
      <c r="C112" s="222"/>
      <c r="D112" s="226"/>
      <c r="E112" s="214"/>
      <c r="F112" s="214"/>
      <c r="G112" s="214"/>
      <c r="H112" s="223"/>
      <c r="I112" s="224"/>
      <c r="J112" s="224"/>
    </row>
    <row r="113" spans="1:10" ht="15" customHeight="1" x14ac:dyDescent="0.25">
      <c r="A113" s="222"/>
      <c r="B113" s="222"/>
      <c r="C113" s="222"/>
      <c r="D113" s="226"/>
      <c r="E113" s="214"/>
      <c r="F113" s="214"/>
      <c r="G113" s="214"/>
      <c r="H113" s="223"/>
      <c r="I113" s="224"/>
      <c r="J113" s="224"/>
    </row>
    <row r="114" spans="1:10" ht="15" customHeight="1" x14ac:dyDescent="0.25">
      <c r="A114" s="222"/>
      <c r="B114" s="222"/>
      <c r="C114" s="222"/>
      <c r="D114" s="226"/>
      <c r="E114" s="214"/>
      <c r="F114" s="214"/>
      <c r="G114" s="214"/>
      <c r="H114" s="223"/>
      <c r="I114" s="224"/>
      <c r="J114" s="224"/>
    </row>
    <row r="115" spans="1:10" ht="15" customHeight="1" x14ac:dyDescent="0.25">
      <c r="A115" s="222"/>
      <c r="B115" s="222"/>
      <c r="C115" s="222"/>
      <c r="D115" s="226"/>
      <c r="E115" s="214"/>
      <c r="F115" s="214"/>
      <c r="G115" s="214"/>
      <c r="H115" s="223"/>
      <c r="I115" s="224"/>
      <c r="J115" s="224"/>
    </row>
    <row r="116" spans="1:10" x14ac:dyDescent="0.25">
      <c r="A116" s="184"/>
      <c r="B116" s="184"/>
      <c r="C116" s="227"/>
      <c r="D116" s="184"/>
      <c r="E116" s="184"/>
      <c r="F116" s="184"/>
      <c r="G116" s="184"/>
      <c r="H116" s="184"/>
    </row>
    <row r="117" spans="1:10" x14ac:dyDescent="0.25">
      <c r="I117" s="228"/>
      <c r="J117" s="228"/>
    </row>
    <row r="118" spans="1:10" x14ac:dyDescent="0.25">
      <c r="A118" s="229" t="s">
        <v>58</v>
      </c>
      <c r="B118" s="203"/>
      <c r="C118" s="203"/>
      <c r="D118" s="203"/>
      <c r="E118" s="203"/>
      <c r="F118" s="203"/>
      <c r="G118" s="203"/>
      <c r="H118" s="203"/>
      <c r="I118" s="204"/>
    </row>
    <row r="119" spans="1:10" x14ac:dyDescent="0.25">
      <c r="A119" s="386" t="s">
        <v>654</v>
      </c>
      <c r="B119" s="387"/>
      <c r="C119" s="387"/>
      <c r="D119" s="387"/>
      <c r="E119" s="387"/>
      <c r="F119" s="387"/>
      <c r="G119" s="387"/>
      <c r="H119" s="387"/>
      <c r="I119" s="388"/>
      <c r="J119" s="230"/>
    </row>
    <row r="120" spans="1:10" x14ac:dyDescent="0.25">
      <c r="A120" s="389"/>
      <c r="B120" s="390"/>
      <c r="C120" s="390"/>
      <c r="D120" s="390"/>
      <c r="E120" s="390"/>
      <c r="F120" s="390"/>
      <c r="G120" s="390"/>
      <c r="H120" s="390"/>
      <c r="I120" s="391"/>
      <c r="J120" s="184"/>
    </row>
    <row r="121" spans="1:10" x14ac:dyDescent="0.25">
      <c r="A121" s="389"/>
      <c r="B121" s="390"/>
      <c r="C121" s="390"/>
      <c r="D121" s="390"/>
      <c r="E121" s="390"/>
      <c r="F121" s="390"/>
      <c r="G121" s="390"/>
      <c r="H121" s="390"/>
      <c r="I121" s="391"/>
      <c r="J121" s="184"/>
    </row>
    <row r="122" spans="1:10" x14ac:dyDescent="0.25">
      <c r="A122" s="389"/>
      <c r="B122" s="390"/>
      <c r="C122" s="390"/>
      <c r="D122" s="390"/>
      <c r="E122" s="390"/>
      <c r="F122" s="390"/>
      <c r="G122" s="390"/>
      <c r="H122" s="390"/>
      <c r="I122" s="391"/>
      <c r="J122" s="184"/>
    </row>
    <row r="123" spans="1:10" x14ac:dyDescent="0.25">
      <c r="A123" s="392"/>
      <c r="B123" s="393"/>
      <c r="C123" s="393"/>
      <c r="D123" s="393"/>
      <c r="E123" s="393"/>
      <c r="F123" s="393"/>
      <c r="G123" s="393"/>
      <c r="H123" s="393"/>
      <c r="I123" s="394"/>
    </row>
    <row r="124" spans="1:10" x14ac:dyDescent="0.25">
      <c r="A124" s="392"/>
      <c r="B124" s="393"/>
      <c r="C124" s="393"/>
      <c r="D124" s="393"/>
      <c r="E124" s="393"/>
      <c r="F124" s="393"/>
      <c r="G124" s="393"/>
      <c r="H124" s="393"/>
      <c r="I124" s="394"/>
    </row>
    <row r="125" spans="1:10" x14ac:dyDescent="0.25">
      <c r="A125" s="392"/>
      <c r="B125" s="393"/>
      <c r="C125" s="393"/>
      <c r="D125" s="393"/>
      <c r="E125" s="393"/>
      <c r="F125" s="393"/>
      <c r="G125" s="393"/>
      <c r="H125" s="393"/>
      <c r="I125" s="394"/>
    </row>
    <row r="126" spans="1:10" x14ac:dyDescent="0.25">
      <c r="A126" s="395"/>
      <c r="B126" s="396"/>
      <c r="C126" s="396"/>
      <c r="D126" s="396"/>
      <c r="E126" s="396"/>
      <c r="F126" s="396"/>
      <c r="G126" s="396"/>
      <c r="H126" s="396"/>
      <c r="I126" s="397"/>
      <c r="J126" s="231"/>
    </row>
    <row r="127" spans="1:10" x14ac:dyDescent="0.25">
      <c r="A127" s="228"/>
      <c r="B127" s="228"/>
      <c r="C127" s="228"/>
      <c r="D127" s="228"/>
      <c r="E127" s="228"/>
      <c r="F127" s="228"/>
      <c r="G127" s="228"/>
      <c r="H127" s="228"/>
      <c r="I127" s="231"/>
      <c r="J127" s="231"/>
    </row>
    <row r="128" spans="1:10" x14ac:dyDescent="0.25">
      <c r="A128" s="228"/>
      <c r="B128" s="228"/>
      <c r="C128" s="228"/>
      <c r="D128" s="228"/>
      <c r="E128" s="228"/>
      <c r="F128" s="228"/>
      <c r="G128" s="228"/>
      <c r="H128" s="228"/>
      <c r="I128" s="231"/>
      <c r="J128" s="231"/>
    </row>
    <row r="129" spans="1:10" x14ac:dyDescent="0.25">
      <c r="A129" s="228"/>
      <c r="B129" s="228"/>
      <c r="C129" s="228"/>
      <c r="D129" s="228"/>
      <c r="E129" s="228"/>
      <c r="F129" s="228"/>
      <c r="G129" s="228"/>
      <c r="H129" s="228"/>
      <c r="I129" s="184"/>
      <c r="J129" s="184"/>
    </row>
    <row r="130" spans="1:10" x14ac:dyDescent="0.25">
      <c r="A130" s="232"/>
      <c r="I130" s="228"/>
      <c r="J130" s="228"/>
    </row>
    <row r="132" spans="1:10" x14ac:dyDescent="0.25">
      <c r="I132" s="228"/>
      <c r="J132" s="228"/>
    </row>
  </sheetData>
  <sheetProtection selectLockedCells="1"/>
  <mergeCells count="4">
    <mergeCell ref="A5:J5"/>
    <mergeCell ref="A12:J12"/>
    <mergeCell ref="A14:J14"/>
    <mergeCell ref="A119:I126"/>
  </mergeCells>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3732-D796-44FF-A609-8C2CFE18A851}">
  <sheetPr>
    <pageSetUpPr fitToPage="1"/>
  </sheetPr>
  <dimension ref="A1:K44"/>
  <sheetViews>
    <sheetView zoomScale="90" zoomScaleNormal="90" workbookViewId="0">
      <pane xSplit="1" ySplit="12" topLeftCell="B13"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1.33203125" style="112" customWidth="1"/>
    <col min="2" max="3" width="15.6640625" style="112" customWidth="1"/>
    <col min="4" max="6" width="9.109375" style="112"/>
    <col min="7" max="7" width="9.109375" style="112" customWidth="1"/>
    <col min="8" max="16384" width="9.109375" style="112"/>
  </cols>
  <sheetData>
    <row r="1" spans="1:11" ht="18" customHeight="1" x14ac:dyDescent="0.3">
      <c r="A1" s="111" t="s">
        <v>71</v>
      </c>
      <c r="B1" s="190"/>
      <c r="C1" s="191"/>
      <c r="D1" s="191"/>
      <c r="E1" s="191"/>
      <c r="F1" s="191"/>
      <c r="G1" s="191"/>
      <c r="H1" s="191"/>
    </row>
    <row r="2" spans="1:11" ht="18" customHeight="1" x14ac:dyDescent="0.3">
      <c r="A2" s="111" t="str">
        <f>"CY "&amp;REPORTYEAR&amp;""</f>
        <v>CY 2024</v>
      </c>
      <c r="B2" s="131"/>
      <c r="I2" s="113" t="s">
        <v>25</v>
      </c>
      <c r="K2" s="113" t="s">
        <v>25</v>
      </c>
    </row>
    <row r="3" spans="1:11" x14ac:dyDescent="0.25">
      <c r="A3" s="192" t="s">
        <v>655</v>
      </c>
      <c r="B3" s="115"/>
      <c r="C3" s="115"/>
      <c r="D3" s="115"/>
    </row>
    <row r="4" spans="1:11" ht="12.9" customHeight="1" x14ac:dyDescent="0.25">
      <c r="A4" s="193"/>
    </row>
    <row r="5" spans="1:11" x14ac:dyDescent="0.25">
      <c r="A5" s="194" t="s">
        <v>656</v>
      </c>
    </row>
    <row r="6" spans="1:11" x14ac:dyDescent="0.25">
      <c r="A6" s="195" t="s">
        <v>657</v>
      </c>
    </row>
    <row r="7" spans="1:11" x14ac:dyDescent="0.25">
      <c r="A7" s="196"/>
      <c r="B7" s="112" t="s">
        <v>658</v>
      </c>
    </row>
    <row r="8" spans="1:11" x14ac:dyDescent="0.25">
      <c r="A8" s="196"/>
      <c r="B8" s="194" t="s">
        <v>659</v>
      </c>
    </row>
    <row r="9" spans="1:11" x14ac:dyDescent="0.25">
      <c r="A9" s="196"/>
      <c r="B9" s="194"/>
    </row>
    <row r="10" spans="1:11" ht="26.4" x14ac:dyDescent="0.25">
      <c r="A10" s="196"/>
      <c r="B10" s="148" t="s">
        <v>660</v>
      </c>
      <c r="C10" s="148" t="s">
        <v>660</v>
      </c>
    </row>
    <row r="11" spans="1:11" x14ac:dyDescent="0.25">
      <c r="A11" s="196"/>
      <c r="B11" s="197">
        <v>45530</v>
      </c>
      <c r="C11" s="197">
        <v>45306</v>
      </c>
      <c r="D11" s="198" t="s">
        <v>661</v>
      </c>
      <c r="E11" s="116"/>
    </row>
    <row r="12" spans="1:11" ht="39.6" x14ac:dyDescent="0.25">
      <c r="A12" s="148" t="s">
        <v>662</v>
      </c>
      <c r="B12" s="148" t="s">
        <v>663</v>
      </c>
      <c r="C12" s="148" t="s">
        <v>664</v>
      </c>
    </row>
    <row r="13" spans="1:11" ht="14.1" customHeight="1" x14ac:dyDescent="0.25">
      <c r="A13" s="199" t="s">
        <v>665</v>
      </c>
      <c r="B13" s="200">
        <v>5567.04</v>
      </c>
      <c r="C13" s="200">
        <v>4806.350132999999</v>
      </c>
    </row>
    <row r="14" spans="1:11" ht="14.1" customHeight="1" x14ac:dyDescent="0.25">
      <c r="A14" s="199" t="s">
        <v>666</v>
      </c>
      <c r="B14" s="200">
        <v>5322.77</v>
      </c>
      <c r="C14" s="200">
        <v>4712.8601280000003</v>
      </c>
    </row>
    <row r="15" spans="1:11" ht="14.1" customHeight="1" x14ac:dyDescent="0.25">
      <c r="A15" s="199" t="s">
        <v>667</v>
      </c>
      <c r="B15" s="200">
        <v>5191.59</v>
      </c>
      <c r="C15" s="200">
        <v>4704.4101270000001</v>
      </c>
    </row>
    <row r="16" spans="1:11" ht="14.1" customHeight="1" x14ac:dyDescent="0.25">
      <c r="A16" s="199" t="s">
        <v>668</v>
      </c>
      <c r="B16" s="200">
        <v>5100.24</v>
      </c>
      <c r="C16" s="200">
        <v>4694.5801229999997</v>
      </c>
    </row>
    <row r="17" spans="1:3" ht="14.1" customHeight="1" x14ac:dyDescent="0.25">
      <c r="A17" s="199" t="s">
        <v>669</v>
      </c>
      <c r="B17" s="200">
        <v>5184.07</v>
      </c>
      <c r="C17" s="200">
        <v>4840.1501289999997</v>
      </c>
    </row>
    <row r="18" spans="1:3" ht="14.1" customHeight="1" x14ac:dyDescent="0.25">
      <c r="A18" s="199" t="s">
        <v>670</v>
      </c>
      <c r="B18" s="200">
        <v>5487</v>
      </c>
      <c r="C18" s="200">
        <v>5076.7707970000001</v>
      </c>
    </row>
    <row r="19" spans="1:3" ht="14.1" customHeight="1" x14ac:dyDescent="0.25">
      <c r="A19" s="199" t="s">
        <v>671</v>
      </c>
      <c r="B19" s="200">
        <v>5972.2556189999996</v>
      </c>
      <c r="C19" s="200">
        <v>5463.8826939999999</v>
      </c>
    </row>
    <row r="20" spans="1:3" ht="14.1" customHeight="1" x14ac:dyDescent="0.25">
      <c r="A20" s="199" t="s">
        <v>672</v>
      </c>
      <c r="B20" s="200">
        <v>6390.6597080000001</v>
      </c>
      <c r="C20" s="200">
        <v>5736.1679700000004</v>
      </c>
    </row>
    <row r="21" spans="1:3" ht="14.1" customHeight="1" x14ac:dyDescent="0.25">
      <c r="A21" s="199" t="s">
        <v>673</v>
      </c>
      <c r="B21" s="200">
        <v>6737.8881879999999</v>
      </c>
      <c r="C21" s="200">
        <v>5863.2093589999995</v>
      </c>
    </row>
    <row r="22" spans="1:3" ht="14.1" customHeight="1" x14ac:dyDescent="0.25">
      <c r="A22" s="199" t="s">
        <v>674</v>
      </c>
      <c r="B22" s="200">
        <v>7131.473438</v>
      </c>
      <c r="C22" s="200">
        <v>5921.086155</v>
      </c>
    </row>
    <row r="23" spans="1:3" ht="14.1" customHeight="1" x14ac:dyDescent="0.25">
      <c r="A23" s="199" t="s">
        <v>675</v>
      </c>
      <c r="B23" s="200">
        <v>7594.0492300000005</v>
      </c>
      <c r="C23" s="200">
        <v>5948.6553839999997</v>
      </c>
    </row>
    <row r="24" spans="1:3" ht="14.1" customHeight="1" x14ac:dyDescent="0.25">
      <c r="A24" s="199" t="s">
        <v>676</v>
      </c>
      <c r="B24" s="200">
        <v>8002.3856039999991</v>
      </c>
      <c r="C24" s="200">
        <v>5951.413286</v>
      </c>
    </row>
    <row r="25" spans="1:3" ht="14.1" customHeight="1" x14ac:dyDescent="0.25">
      <c r="A25" s="199" t="s">
        <v>677</v>
      </c>
      <c r="B25" s="200">
        <v>8327.5769929999988</v>
      </c>
      <c r="C25" s="200">
        <v>5938.0093670000006</v>
      </c>
    </row>
    <row r="26" spans="1:3" ht="14.1" customHeight="1" x14ac:dyDescent="0.25">
      <c r="A26" s="199" t="s">
        <v>678</v>
      </c>
      <c r="B26" s="200">
        <v>8603.4333970000007</v>
      </c>
      <c r="C26" s="200">
        <v>5930.6913009999989</v>
      </c>
    </row>
    <row r="27" spans="1:3" ht="14.1" customHeight="1" x14ac:dyDescent="0.25">
      <c r="A27" s="199" t="s">
        <v>679</v>
      </c>
      <c r="B27" s="200">
        <v>8746.3721829999995</v>
      </c>
      <c r="C27" s="200">
        <v>5864.1180200000017</v>
      </c>
    </row>
    <row r="28" spans="1:3" ht="14.1" customHeight="1" x14ac:dyDescent="0.25">
      <c r="A28" s="199" t="s">
        <v>680</v>
      </c>
      <c r="B28" s="200">
        <v>8809.042046999999</v>
      </c>
      <c r="C28" s="200">
        <v>5884.5430520000009</v>
      </c>
    </row>
    <row r="29" spans="1:3" ht="14.1" customHeight="1" x14ac:dyDescent="0.25">
      <c r="A29" s="199" t="s">
        <v>681</v>
      </c>
      <c r="B29" s="200">
        <v>8822.1949219999988</v>
      </c>
      <c r="C29" s="200">
        <v>5992.7282379999997</v>
      </c>
    </row>
    <row r="30" spans="1:3" ht="14.1" customHeight="1" x14ac:dyDescent="0.25">
      <c r="A30" s="199" t="s">
        <v>682</v>
      </c>
      <c r="B30" s="200">
        <v>8763.9225469999983</v>
      </c>
      <c r="C30" s="200">
        <v>6269.969814</v>
      </c>
    </row>
    <row r="31" spans="1:3" ht="14.1" customHeight="1" x14ac:dyDescent="0.25">
      <c r="A31" s="199" t="s">
        <v>683</v>
      </c>
      <c r="B31" s="200">
        <v>8524.7646420000001</v>
      </c>
      <c r="C31" s="200">
        <v>6255.3200710000001</v>
      </c>
    </row>
    <row r="32" spans="1:3" ht="14.1" customHeight="1" x14ac:dyDescent="0.25">
      <c r="A32" s="199" t="s">
        <v>684</v>
      </c>
      <c r="B32" s="200">
        <v>7694.7619649999997</v>
      </c>
      <c r="C32" s="200">
        <v>6102.5100769999999</v>
      </c>
    </row>
    <row r="33" spans="1:5" ht="14.1" customHeight="1" x14ac:dyDescent="0.25">
      <c r="A33" s="199" t="s">
        <v>685</v>
      </c>
      <c r="B33" s="200">
        <v>7052.3023389999998</v>
      </c>
      <c r="C33" s="200">
        <v>5946.4200819999987</v>
      </c>
    </row>
    <row r="34" spans="1:5" ht="14.1" customHeight="1" x14ac:dyDescent="0.25">
      <c r="A34" s="199" t="s">
        <v>686</v>
      </c>
      <c r="B34" s="200">
        <v>6622.09</v>
      </c>
      <c r="C34" s="200">
        <v>5712.0300859999998</v>
      </c>
    </row>
    <row r="35" spans="1:5" ht="14.1" customHeight="1" x14ac:dyDescent="0.25">
      <c r="A35" s="199" t="s">
        <v>687</v>
      </c>
      <c r="B35" s="200">
        <v>6057.15</v>
      </c>
      <c r="C35" s="200">
        <v>5428.9700749999993</v>
      </c>
    </row>
    <row r="36" spans="1:5" ht="14.1" customHeight="1" x14ac:dyDescent="0.25">
      <c r="A36" s="199" t="s">
        <v>688</v>
      </c>
      <c r="B36" s="200">
        <v>5565.01</v>
      </c>
      <c r="C36" s="200">
        <v>5169.9700729999995</v>
      </c>
    </row>
    <row r="37" spans="1:5" x14ac:dyDescent="0.25">
      <c r="A37" s="201"/>
    </row>
    <row r="39" spans="1:5" x14ac:dyDescent="0.25">
      <c r="A39" s="202" t="s">
        <v>58</v>
      </c>
      <c r="B39" s="203"/>
      <c r="C39" s="203"/>
      <c r="D39" s="203"/>
      <c r="E39" s="204"/>
    </row>
    <row r="40" spans="1:5" x14ac:dyDescent="0.25">
      <c r="A40" s="398"/>
      <c r="B40" s="399"/>
      <c r="C40" s="399"/>
      <c r="D40" s="399"/>
      <c r="E40" s="400"/>
    </row>
    <row r="41" spans="1:5" x14ac:dyDescent="0.25">
      <c r="A41" s="401"/>
      <c r="B41" s="402"/>
      <c r="C41" s="402"/>
      <c r="D41" s="402"/>
      <c r="E41" s="403"/>
    </row>
    <row r="42" spans="1:5" x14ac:dyDescent="0.25">
      <c r="A42" s="401"/>
      <c r="B42" s="402"/>
      <c r="C42" s="402"/>
      <c r="D42" s="402"/>
      <c r="E42" s="403"/>
    </row>
    <row r="43" spans="1:5" x14ac:dyDescent="0.25">
      <c r="A43" s="401"/>
      <c r="B43" s="402"/>
      <c r="C43" s="402"/>
      <c r="D43" s="402"/>
      <c r="E43" s="403"/>
    </row>
    <row r="44" spans="1:5" x14ac:dyDescent="0.25">
      <c r="A44" s="404"/>
      <c r="B44" s="405"/>
      <c r="C44" s="405"/>
      <c r="D44" s="405"/>
      <c r="E44" s="406"/>
    </row>
  </sheetData>
  <mergeCells count="1">
    <mergeCell ref="A40:E44"/>
  </mergeCells>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A5" sqref="A5"/>
    </sheetView>
  </sheetViews>
  <sheetFormatPr defaultColWidth="9.109375" defaultRowHeight="13.8" x14ac:dyDescent="0.25"/>
  <cols>
    <col min="1" max="1" width="7.6640625" style="85" customWidth="1"/>
    <col min="2" max="2" width="75.6640625" style="85" customWidth="1"/>
    <col min="3" max="16384" width="9.109375" style="85"/>
  </cols>
  <sheetData>
    <row r="1" spans="1:4" ht="17.399999999999999" x14ac:dyDescent="0.3">
      <c r="A1" s="34" t="s">
        <v>24</v>
      </c>
    </row>
    <row r="2" spans="1:4" ht="17.399999999999999" x14ac:dyDescent="0.3">
      <c r="A2" s="34" t="str">
        <f>"CY "&amp;REPORTYEAR+7&amp;""</f>
        <v>CY 2024</v>
      </c>
    </row>
    <row r="3" spans="1:4" ht="16.649999999999999" customHeight="1" x14ac:dyDescent="0.3">
      <c r="A3" s="88" t="s">
        <v>689</v>
      </c>
      <c r="B3" s="88"/>
    </row>
    <row r="4" spans="1:4" x14ac:dyDescent="0.25">
      <c r="A4" s="87" t="s">
        <v>690</v>
      </c>
      <c r="B4" s="87"/>
      <c r="C4" s="100" t="s">
        <v>691</v>
      </c>
      <c r="D4" s="100" t="s">
        <v>692</v>
      </c>
    </row>
    <row r="5" spans="1:4" ht="124.2" x14ac:dyDescent="0.25">
      <c r="A5" s="95">
        <v>1</v>
      </c>
      <c r="B5" s="96" t="s">
        <v>693</v>
      </c>
    </row>
    <row r="7" spans="1:4" ht="27.6" x14ac:dyDescent="0.25">
      <c r="B7" s="86" t="s">
        <v>694</v>
      </c>
    </row>
    <row r="8" spans="1:4" x14ac:dyDescent="0.25">
      <c r="B8" s="85" t="s">
        <v>695</v>
      </c>
    </row>
    <row r="9" spans="1:4" x14ac:dyDescent="0.25">
      <c r="B9" s="85" t="s">
        <v>696</v>
      </c>
    </row>
    <row r="11" spans="1:4" x14ac:dyDescent="0.25">
      <c r="B11" s="85" t="s">
        <v>697</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3.2" x14ac:dyDescent="0.25"/>
  <cols>
    <col min="1" max="1" width="22.5546875" customWidth="1"/>
    <col min="2" max="2" width="24" customWidth="1"/>
    <col min="3" max="3" width="16.6640625" customWidth="1"/>
    <col min="4" max="4" width="19" customWidth="1"/>
    <col min="5" max="5" width="20.5546875" customWidth="1"/>
    <col min="6" max="6" width="16.33203125" customWidth="1"/>
    <col min="7" max="7" width="23.33203125" customWidth="1"/>
    <col min="8" max="8" width="24.6640625" customWidth="1"/>
    <col min="9" max="9" width="17.33203125" customWidth="1"/>
    <col min="10" max="10" width="16.33203125" customWidth="1"/>
  </cols>
  <sheetData>
    <row r="1" spans="1:5" ht="17.399999999999999" x14ac:dyDescent="0.3">
      <c r="A1" s="34" t="s">
        <v>698</v>
      </c>
    </row>
    <row r="3" spans="1:5" x14ac:dyDescent="0.25">
      <c r="A3" s="4" t="s">
        <v>382</v>
      </c>
      <c r="B3" s="4"/>
      <c r="C3" s="4"/>
    </row>
    <row r="5" spans="1:5" x14ac:dyDescent="0.25">
      <c r="A5" s="2" t="s">
        <v>699</v>
      </c>
      <c r="B5" s="2"/>
      <c r="C5" s="2"/>
    </row>
    <row r="7" spans="1:5" ht="15" customHeight="1" x14ac:dyDescent="0.25">
      <c r="A7" s="3" t="s">
        <v>700</v>
      </c>
      <c r="B7" t="s">
        <v>701</v>
      </c>
    </row>
    <row r="8" spans="1:5" ht="15" customHeight="1" x14ac:dyDescent="0.25">
      <c r="A8" s="3"/>
      <c r="B8" t="s">
        <v>702</v>
      </c>
    </row>
    <row r="9" spans="1:5" ht="15" customHeight="1" x14ac:dyDescent="0.25">
      <c r="A9" s="3"/>
      <c r="B9" t="s">
        <v>703</v>
      </c>
    </row>
    <row r="11" spans="1:5" x14ac:dyDescent="0.25">
      <c r="A11" s="11" t="s">
        <v>704</v>
      </c>
      <c r="B11" s="7"/>
      <c r="C11" s="7"/>
      <c r="D11" s="7"/>
      <c r="E11" s="12"/>
    </row>
    <row r="12" spans="1:5" x14ac:dyDescent="0.25">
      <c r="A12" s="8" t="s">
        <v>705</v>
      </c>
      <c r="B12" s="36"/>
      <c r="D12" s="1" t="s">
        <v>706</v>
      </c>
      <c r="E12" s="45" t="s">
        <v>707</v>
      </c>
    </row>
    <row r="13" spans="1:5" x14ac:dyDescent="0.25">
      <c r="A13" s="8" t="s">
        <v>39</v>
      </c>
      <c r="B13" s="42"/>
      <c r="D13" s="1"/>
      <c r="E13" s="22"/>
    </row>
    <row r="14" spans="1:5" ht="13.5" customHeight="1" x14ac:dyDescent="0.25">
      <c r="A14" s="8" t="s">
        <v>43</v>
      </c>
      <c r="B14" s="42"/>
      <c r="E14" s="25"/>
    </row>
    <row r="15" spans="1:5" ht="15.75" customHeight="1" x14ac:dyDescent="0.25">
      <c r="A15" s="8" t="s">
        <v>46</v>
      </c>
      <c r="B15" s="42"/>
      <c r="D15" s="304" t="s">
        <v>708</v>
      </c>
      <c r="E15" s="38"/>
    </row>
    <row r="16" spans="1:5" x14ac:dyDescent="0.25">
      <c r="A16" s="8" t="s">
        <v>48</v>
      </c>
      <c r="B16" s="43"/>
      <c r="E16" s="22"/>
    </row>
    <row r="17" spans="1:8" x14ac:dyDescent="0.25">
      <c r="A17" s="8" t="s">
        <v>709</v>
      </c>
      <c r="B17" s="42"/>
      <c r="E17" s="22"/>
    </row>
    <row r="18" spans="1:8" x14ac:dyDescent="0.25">
      <c r="A18" s="8" t="s">
        <v>710</v>
      </c>
      <c r="B18" s="44"/>
      <c r="E18" s="22"/>
    </row>
    <row r="19" spans="1:8" x14ac:dyDescent="0.25">
      <c r="A19" s="9" t="s">
        <v>50</v>
      </c>
      <c r="B19" s="44"/>
      <c r="C19" s="10"/>
      <c r="D19" s="10"/>
      <c r="E19" s="25"/>
    </row>
    <row r="21" spans="1:8" x14ac:dyDescent="0.25">
      <c r="A21" s="11" t="s">
        <v>711</v>
      </c>
      <c r="B21" s="19"/>
      <c r="C21" s="7"/>
      <c r="D21" s="13"/>
      <c r="E21" s="13"/>
      <c r="F21" s="7"/>
      <c r="G21" s="7"/>
      <c r="H21" s="12"/>
    </row>
    <row r="22" spans="1:8" ht="26.4" x14ac:dyDescent="0.25">
      <c r="A22" s="21"/>
      <c r="B22" s="18" t="s">
        <v>712</v>
      </c>
      <c r="C22" s="18" t="s">
        <v>713</v>
      </c>
      <c r="D22" s="18" t="s">
        <v>714</v>
      </c>
      <c r="E22" s="23" t="s">
        <v>715</v>
      </c>
      <c r="F22" s="18" t="s">
        <v>716</v>
      </c>
      <c r="G22" s="23" t="s">
        <v>717</v>
      </c>
      <c r="H22" s="26" t="s">
        <v>718</v>
      </c>
    </row>
    <row r="23" spans="1:8" x14ac:dyDescent="0.25">
      <c r="A23" s="21"/>
      <c r="B23" s="46"/>
      <c r="C23" s="41"/>
      <c r="D23" s="41"/>
      <c r="E23" s="47"/>
      <c r="F23" s="41"/>
      <c r="G23" s="48"/>
      <c r="H23" s="39"/>
    </row>
    <row r="24" spans="1:8" x14ac:dyDescent="0.25">
      <c r="A24" s="21"/>
      <c r="B24" s="46"/>
      <c r="C24" s="41"/>
      <c r="D24" s="41"/>
      <c r="E24" s="47"/>
      <c r="F24" s="41"/>
      <c r="G24" s="48"/>
      <c r="H24" s="39"/>
    </row>
    <row r="25" spans="1:8" x14ac:dyDescent="0.25">
      <c r="A25" s="21"/>
      <c r="B25" s="46"/>
      <c r="C25" s="41"/>
      <c r="D25" s="41"/>
      <c r="E25" s="47"/>
      <c r="F25" s="41"/>
      <c r="G25" s="48"/>
      <c r="H25" s="39"/>
    </row>
    <row r="26" spans="1:8" x14ac:dyDescent="0.25">
      <c r="A26" s="21"/>
      <c r="B26" s="46"/>
      <c r="C26" s="41"/>
      <c r="D26" s="41"/>
      <c r="E26" s="47"/>
      <c r="F26" s="41"/>
      <c r="G26" s="48"/>
      <c r="H26" s="39"/>
    </row>
    <row r="27" spans="1:8" x14ac:dyDescent="0.25">
      <c r="A27" s="21"/>
      <c r="B27" s="46"/>
      <c r="C27" s="41"/>
      <c r="D27" s="41"/>
      <c r="E27" s="47"/>
      <c r="F27" s="41"/>
      <c r="G27" s="48"/>
      <c r="H27" s="39"/>
    </row>
    <row r="28" spans="1:8" x14ac:dyDescent="0.25">
      <c r="A28" s="21"/>
      <c r="B28" s="46"/>
      <c r="C28" s="41"/>
      <c r="D28" s="41"/>
      <c r="E28" s="47"/>
      <c r="F28" s="41"/>
      <c r="G28" s="48"/>
      <c r="H28" s="39"/>
    </row>
    <row r="29" spans="1:8" x14ac:dyDescent="0.25">
      <c r="A29" s="21"/>
      <c r="B29" s="46"/>
      <c r="C29" s="41"/>
      <c r="D29" s="41"/>
      <c r="E29" s="47"/>
      <c r="F29" s="41"/>
      <c r="G29" s="48"/>
      <c r="H29" s="39"/>
    </row>
    <row r="30" spans="1:8" x14ac:dyDescent="0.25">
      <c r="A30" s="21"/>
      <c r="B30" s="46"/>
      <c r="C30" s="41"/>
      <c r="D30" s="41"/>
      <c r="E30" s="47"/>
      <c r="F30" s="41"/>
      <c r="G30" s="48"/>
      <c r="H30" s="39"/>
    </row>
    <row r="31" spans="1:8" x14ac:dyDescent="0.25">
      <c r="A31" s="21"/>
      <c r="B31" s="46"/>
      <c r="C31" s="41"/>
      <c r="D31" s="41"/>
      <c r="E31" s="47"/>
      <c r="F31" s="41"/>
      <c r="G31" s="48"/>
      <c r="H31" s="39"/>
    </row>
    <row r="32" spans="1:8" x14ac:dyDescent="0.25">
      <c r="A32" s="21"/>
      <c r="B32" s="46"/>
      <c r="C32" s="41"/>
      <c r="D32" s="41"/>
      <c r="E32" s="47"/>
      <c r="F32" s="41"/>
      <c r="G32" s="48"/>
      <c r="H32" s="39"/>
    </row>
    <row r="33" spans="1:8" x14ac:dyDescent="0.25">
      <c r="A33" s="29"/>
      <c r="B33" s="46"/>
      <c r="C33" s="41"/>
      <c r="D33" s="41"/>
      <c r="E33" s="41"/>
      <c r="F33" s="41"/>
      <c r="G33" s="49"/>
      <c r="H33" s="39"/>
    </row>
    <row r="35" spans="1:8" ht="19.5" customHeight="1" x14ac:dyDescent="0.25">
      <c r="A35" s="11" t="s">
        <v>719</v>
      </c>
      <c r="B35" s="19"/>
      <c r="C35" s="16" t="s">
        <v>720</v>
      </c>
      <c r="D35" s="16"/>
      <c r="E35" s="7"/>
      <c r="F35" s="7"/>
      <c r="G35" s="7"/>
      <c r="H35" s="12"/>
    </row>
    <row r="36" spans="1:8" ht="26.4" x14ac:dyDescent="0.25">
      <c r="A36" s="21"/>
      <c r="B36" s="27" t="s">
        <v>712</v>
      </c>
      <c r="C36" s="27" t="s">
        <v>721</v>
      </c>
      <c r="D36" s="27" t="s">
        <v>722</v>
      </c>
      <c r="E36" s="28" t="s">
        <v>723</v>
      </c>
      <c r="F36" s="28" t="s">
        <v>724</v>
      </c>
      <c r="G36" s="28" t="s">
        <v>725</v>
      </c>
      <c r="H36" s="26" t="s">
        <v>718</v>
      </c>
    </row>
    <row r="37" spans="1:8" x14ac:dyDescent="0.25">
      <c r="A37" s="21"/>
      <c r="B37" s="46"/>
      <c r="C37" s="50"/>
      <c r="D37" s="50"/>
      <c r="E37" s="51"/>
      <c r="F37" s="50"/>
      <c r="G37" s="50"/>
      <c r="H37" s="40"/>
    </row>
    <row r="38" spans="1:8" x14ac:dyDescent="0.25">
      <c r="A38" s="21"/>
      <c r="B38" s="46"/>
      <c r="C38" s="50"/>
      <c r="D38" s="50"/>
      <c r="E38" s="51"/>
      <c r="F38" s="50"/>
      <c r="G38" s="50"/>
      <c r="H38" s="40"/>
    </row>
    <row r="39" spans="1:8" x14ac:dyDescent="0.25">
      <c r="A39" s="21"/>
      <c r="B39" s="46"/>
      <c r="C39" s="50"/>
      <c r="D39" s="50"/>
      <c r="E39" s="51"/>
      <c r="F39" s="50"/>
      <c r="G39" s="50"/>
      <c r="H39" s="40"/>
    </row>
    <row r="40" spans="1:8" x14ac:dyDescent="0.25">
      <c r="A40" s="21"/>
      <c r="B40" s="46"/>
      <c r="C40" s="50"/>
      <c r="D40" s="50"/>
      <c r="E40" s="51"/>
      <c r="F40" s="50"/>
      <c r="G40" s="50"/>
      <c r="H40" s="40"/>
    </row>
    <row r="41" spans="1:8" x14ac:dyDescent="0.25">
      <c r="A41" s="21"/>
      <c r="B41" s="46"/>
      <c r="C41" s="50"/>
      <c r="D41" s="50"/>
      <c r="E41" s="51"/>
      <c r="F41" s="50"/>
      <c r="G41" s="50"/>
      <c r="H41" s="40"/>
    </row>
    <row r="42" spans="1:8" x14ac:dyDescent="0.25">
      <c r="A42" s="21"/>
      <c r="B42" s="46"/>
      <c r="C42" s="50"/>
      <c r="D42" s="50"/>
      <c r="E42" s="51"/>
      <c r="F42" s="50"/>
      <c r="G42" s="50"/>
      <c r="H42" s="40"/>
    </row>
    <row r="43" spans="1:8" x14ac:dyDescent="0.25">
      <c r="A43" s="21"/>
      <c r="B43" s="46"/>
      <c r="C43" s="50"/>
      <c r="D43" s="50"/>
      <c r="E43" s="51"/>
      <c r="F43" s="50"/>
      <c r="G43" s="50"/>
      <c r="H43" s="40"/>
    </row>
    <row r="44" spans="1:8" x14ac:dyDescent="0.25">
      <c r="A44" s="21"/>
      <c r="B44" s="46"/>
      <c r="C44" s="50"/>
      <c r="D44" s="50"/>
      <c r="E44" s="51"/>
      <c r="F44" s="50"/>
      <c r="G44" s="50"/>
      <c r="H44" s="40"/>
    </row>
    <row r="45" spans="1:8" x14ac:dyDescent="0.25">
      <c r="A45" s="21"/>
      <c r="B45" s="46"/>
      <c r="C45" s="50"/>
      <c r="D45" s="50"/>
      <c r="E45" s="51"/>
      <c r="F45" s="50"/>
      <c r="G45" s="50"/>
      <c r="H45" s="40"/>
    </row>
    <row r="46" spans="1:8" x14ac:dyDescent="0.25">
      <c r="A46" s="21"/>
      <c r="B46" s="46"/>
      <c r="C46" s="50"/>
      <c r="D46" s="50"/>
      <c r="E46" s="51"/>
      <c r="F46" s="50"/>
      <c r="G46" s="50"/>
      <c r="H46" s="40"/>
    </row>
    <row r="47" spans="1:8" x14ac:dyDescent="0.25">
      <c r="A47" s="24"/>
      <c r="B47" s="46"/>
      <c r="C47" s="50"/>
      <c r="D47" s="50"/>
      <c r="E47" s="51"/>
      <c r="F47" s="50"/>
      <c r="G47" s="50"/>
      <c r="H47" s="40"/>
    </row>
    <row r="49" spans="1:10" x14ac:dyDescent="0.25">
      <c r="A49" s="11" t="s">
        <v>726</v>
      </c>
      <c r="B49" s="7"/>
      <c r="C49" s="16" t="s">
        <v>727</v>
      </c>
      <c r="D49" s="16"/>
      <c r="E49" s="16"/>
      <c r="F49" s="16"/>
      <c r="G49" s="30" t="s">
        <v>728</v>
      </c>
      <c r="H49" s="16"/>
      <c r="I49" s="16"/>
      <c r="J49" s="17"/>
    </row>
    <row r="50" spans="1:10" ht="27.15" customHeight="1" x14ac:dyDescent="0.25">
      <c r="A50" s="21"/>
      <c r="B50" s="27" t="s">
        <v>712</v>
      </c>
      <c r="C50" s="27" t="s">
        <v>729</v>
      </c>
      <c r="D50" s="27" t="s">
        <v>730</v>
      </c>
      <c r="E50" s="28" t="s">
        <v>731</v>
      </c>
      <c r="F50" s="28" t="s">
        <v>732</v>
      </c>
      <c r="G50" s="31" t="s">
        <v>733</v>
      </c>
      <c r="H50" s="27" t="s">
        <v>730</v>
      </c>
      <c r="I50" s="27" t="s">
        <v>731</v>
      </c>
      <c r="J50" s="64" t="s">
        <v>732</v>
      </c>
    </row>
    <row r="51" spans="1:10" x14ac:dyDescent="0.25">
      <c r="A51" s="21"/>
      <c r="B51" s="46"/>
      <c r="C51" s="41"/>
      <c r="D51" s="35"/>
      <c r="E51" s="41"/>
      <c r="F51" s="52"/>
      <c r="G51" s="53"/>
      <c r="H51" s="35"/>
      <c r="I51" s="38"/>
      <c r="J51" s="35"/>
    </row>
    <row r="52" spans="1:10" x14ac:dyDescent="0.25">
      <c r="A52" s="21"/>
      <c r="B52" s="46"/>
      <c r="C52" s="41"/>
      <c r="D52" s="35"/>
      <c r="E52" s="41"/>
      <c r="F52" s="52"/>
      <c r="G52" s="53"/>
      <c r="H52" s="35"/>
      <c r="I52" s="38"/>
      <c r="J52" s="35"/>
    </row>
    <row r="53" spans="1:10" x14ac:dyDescent="0.25">
      <c r="A53" s="21"/>
      <c r="B53" s="46"/>
      <c r="C53" s="41"/>
      <c r="D53" s="35"/>
      <c r="E53" s="41"/>
      <c r="F53" s="52"/>
      <c r="G53" s="53"/>
      <c r="H53" s="35"/>
      <c r="I53" s="38"/>
      <c r="J53" s="35"/>
    </row>
    <row r="54" spans="1:10" x14ac:dyDescent="0.25">
      <c r="A54" s="21"/>
      <c r="B54" s="46"/>
      <c r="C54" s="41"/>
      <c r="D54" s="35"/>
      <c r="E54" s="41"/>
      <c r="F54" s="52"/>
      <c r="G54" s="53"/>
      <c r="H54" s="35"/>
      <c r="I54" s="38"/>
      <c r="J54" s="35"/>
    </row>
    <row r="55" spans="1:10" x14ac:dyDescent="0.25">
      <c r="A55" s="21"/>
      <c r="B55" s="46"/>
      <c r="C55" s="41"/>
      <c r="D55" s="35"/>
      <c r="E55" s="41"/>
      <c r="F55" s="52"/>
      <c r="G55" s="53"/>
      <c r="H55" s="35"/>
      <c r="I55" s="38"/>
      <c r="J55" s="35"/>
    </row>
    <row r="56" spans="1:10" x14ac:dyDescent="0.25">
      <c r="A56" s="21"/>
      <c r="B56" s="46"/>
      <c r="C56" s="41"/>
      <c r="D56" s="35"/>
      <c r="E56" s="41"/>
      <c r="F56" s="52"/>
      <c r="G56" s="53"/>
      <c r="H56" s="35"/>
      <c r="I56" s="38"/>
      <c r="J56" s="35"/>
    </row>
    <row r="57" spans="1:10" x14ac:dyDescent="0.25">
      <c r="A57" s="21"/>
      <c r="B57" s="46"/>
      <c r="C57" s="41"/>
      <c r="D57" s="35"/>
      <c r="E57" s="41"/>
      <c r="F57" s="52"/>
      <c r="G57" s="53"/>
      <c r="H57" s="35"/>
      <c r="I57" s="38"/>
      <c r="J57" s="35"/>
    </row>
    <row r="58" spans="1:10" x14ac:dyDescent="0.25">
      <c r="A58" s="21"/>
      <c r="B58" s="46"/>
      <c r="C58" s="41"/>
      <c r="D58" s="35"/>
      <c r="E58" s="41"/>
      <c r="F58" s="52"/>
      <c r="G58" s="53"/>
      <c r="H58" s="35"/>
      <c r="I58" s="38"/>
      <c r="J58" s="35"/>
    </row>
    <row r="59" spans="1:10" x14ac:dyDescent="0.25">
      <c r="A59" s="21"/>
      <c r="B59" s="46"/>
      <c r="C59" s="41"/>
      <c r="D59" s="35"/>
      <c r="E59" s="41"/>
      <c r="F59" s="52"/>
      <c r="G59" s="53"/>
      <c r="H59" s="35"/>
      <c r="I59" s="38"/>
      <c r="J59" s="35"/>
    </row>
    <row r="60" spans="1:10" x14ac:dyDescent="0.25">
      <c r="A60" s="21"/>
      <c r="B60" s="46"/>
      <c r="C60" s="41"/>
      <c r="D60" s="35"/>
      <c r="E60" s="41"/>
      <c r="F60" s="52"/>
      <c r="G60" s="53"/>
      <c r="H60" s="35"/>
      <c r="I60" s="38"/>
      <c r="J60" s="35"/>
    </row>
    <row r="61" spans="1:10" x14ac:dyDescent="0.25">
      <c r="A61" s="24"/>
      <c r="B61" s="46"/>
      <c r="C61" s="41"/>
      <c r="D61" s="35"/>
      <c r="E61" s="41"/>
      <c r="F61" s="52"/>
      <c r="G61" s="53"/>
      <c r="H61" s="35"/>
      <c r="I61" s="38"/>
      <c r="J61" s="35"/>
    </row>
    <row r="64" spans="1:10" ht="18.75" customHeight="1" x14ac:dyDescent="0.3">
      <c r="A64" s="55" t="s">
        <v>734</v>
      </c>
      <c r="B64" s="56"/>
      <c r="C64" s="56"/>
      <c r="D64" s="56"/>
      <c r="E64" s="56"/>
      <c r="F64" s="56"/>
      <c r="G64" s="57"/>
    </row>
    <row r="65" spans="1:7" ht="13.5" customHeight="1" x14ac:dyDescent="0.3">
      <c r="A65" s="58"/>
      <c r="B65" s="33"/>
      <c r="C65" s="33"/>
      <c r="D65" s="33"/>
      <c r="E65" s="33"/>
      <c r="F65" s="33"/>
      <c r="G65" s="59"/>
    </row>
    <row r="66" spans="1:7" x14ac:dyDescent="0.25">
      <c r="A66" s="60" t="s">
        <v>735</v>
      </c>
      <c r="B66" s="32" t="s">
        <v>66</v>
      </c>
      <c r="C66" s="32" t="s">
        <v>736</v>
      </c>
      <c r="E66" s="32" t="s">
        <v>735</v>
      </c>
      <c r="F66" s="32" t="s">
        <v>66</v>
      </c>
      <c r="G66" s="61" t="s">
        <v>736</v>
      </c>
    </row>
    <row r="67" spans="1:7" x14ac:dyDescent="0.25">
      <c r="A67" s="60"/>
      <c r="B67" s="32"/>
      <c r="C67" s="32"/>
      <c r="G67" s="22"/>
    </row>
    <row r="68" spans="1:7" x14ac:dyDescent="0.25">
      <c r="A68" s="60" t="s">
        <v>737</v>
      </c>
      <c r="B68" t="s">
        <v>738</v>
      </c>
      <c r="C68" t="s">
        <v>739</v>
      </c>
      <c r="E68" s="32" t="s">
        <v>740</v>
      </c>
      <c r="F68" t="s">
        <v>741</v>
      </c>
      <c r="G68" s="22" t="s">
        <v>742</v>
      </c>
    </row>
    <row r="69" spans="1:7" x14ac:dyDescent="0.25">
      <c r="A69" s="21"/>
      <c r="B69" t="s">
        <v>743</v>
      </c>
      <c r="C69" t="s">
        <v>744</v>
      </c>
      <c r="F69" t="s">
        <v>745</v>
      </c>
      <c r="G69" s="22" t="s">
        <v>746</v>
      </c>
    </row>
    <row r="70" spans="1:7" x14ac:dyDescent="0.25">
      <c r="A70" s="21"/>
      <c r="B70" t="s">
        <v>747</v>
      </c>
      <c r="C70" t="s">
        <v>748</v>
      </c>
      <c r="F70" t="s">
        <v>749</v>
      </c>
      <c r="G70" s="22" t="s">
        <v>750</v>
      </c>
    </row>
    <row r="71" spans="1:7" x14ac:dyDescent="0.25">
      <c r="A71" s="21"/>
      <c r="B71" t="s">
        <v>751</v>
      </c>
      <c r="C71" t="s">
        <v>752</v>
      </c>
      <c r="F71" t="s">
        <v>753</v>
      </c>
      <c r="G71" s="22" t="s">
        <v>754</v>
      </c>
    </row>
    <row r="72" spans="1:7" x14ac:dyDescent="0.25">
      <c r="A72" s="21"/>
      <c r="B72" t="s">
        <v>81</v>
      </c>
      <c r="C72" t="s">
        <v>755</v>
      </c>
      <c r="F72" t="s">
        <v>756</v>
      </c>
      <c r="G72" s="22" t="s">
        <v>757</v>
      </c>
    </row>
    <row r="73" spans="1:7" x14ac:dyDescent="0.25">
      <c r="A73" s="21"/>
      <c r="F73" t="s">
        <v>758</v>
      </c>
      <c r="G73" s="22" t="s">
        <v>759</v>
      </c>
    </row>
    <row r="74" spans="1:7" x14ac:dyDescent="0.25">
      <c r="A74" s="62" t="s">
        <v>760</v>
      </c>
      <c r="B74" t="s">
        <v>761</v>
      </c>
      <c r="C74" t="s">
        <v>762</v>
      </c>
      <c r="F74" t="s">
        <v>763</v>
      </c>
      <c r="G74" s="22" t="s">
        <v>399</v>
      </c>
    </row>
    <row r="75" spans="1:7" ht="13.5" customHeight="1" x14ac:dyDescent="0.25">
      <c r="A75" s="63" t="s">
        <v>733</v>
      </c>
      <c r="B75" t="s">
        <v>764</v>
      </c>
      <c r="C75" t="s">
        <v>765</v>
      </c>
      <c r="F75" t="s">
        <v>81</v>
      </c>
      <c r="G75" s="22" t="s">
        <v>755</v>
      </c>
    </row>
    <row r="76" spans="1:7" ht="13.5" customHeight="1" x14ac:dyDescent="0.25">
      <c r="A76" s="21"/>
      <c r="B76" t="s">
        <v>766</v>
      </c>
      <c r="C76" t="s">
        <v>767</v>
      </c>
      <c r="G76" s="22"/>
    </row>
    <row r="77" spans="1:7" ht="13.5" customHeight="1" x14ac:dyDescent="0.25">
      <c r="A77" s="21"/>
      <c r="B77" t="s">
        <v>768</v>
      </c>
      <c r="C77" t="s">
        <v>769</v>
      </c>
      <c r="E77" s="32" t="s">
        <v>770</v>
      </c>
      <c r="F77" t="s">
        <v>771</v>
      </c>
      <c r="G77" s="22" t="s">
        <v>772</v>
      </c>
    </row>
    <row r="78" spans="1:7" ht="13.5" customHeight="1" x14ac:dyDescent="0.25">
      <c r="A78" s="21"/>
      <c r="B78" t="s">
        <v>773</v>
      </c>
      <c r="C78" t="s">
        <v>774</v>
      </c>
      <c r="F78" t="s">
        <v>775</v>
      </c>
      <c r="G78" s="22" t="s">
        <v>776</v>
      </c>
    </row>
    <row r="79" spans="1:7" ht="13.5" customHeight="1" x14ac:dyDescent="0.25">
      <c r="A79" s="21"/>
      <c r="B79" t="s">
        <v>777</v>
      </c>
      <c r="C79" t="s">
        <v>778</v>
      </c>
      <c r="F79" t="s">
        <v>779</v>
      </c>
      <c r="G79" s="22" t="s">
        <v>780</v>
      </c>
    </row>
    <row r="80" spans="1:7" ht="13.5" customHeight="1" x14ac:dyDescent="0.25">
      <c r="A80" s="21"/>
      <c r="B80" t="s">
        <v>781</v>
      </c>
      <c r="C80" t="s">
        <v>782</v>
      </c>
      <c r="F80" t="s">
        <v>783</v>
      </c>
      <c r="G80" s="22" t="s">
        <v>784</v>
      </c>
    </row>
    <row r="81" spans="1:7" x14ac:dyDescent="0.25">
      <c r="A81" s="21"/>
      <c r="B81" t="s">
        <v>396</v>
      </c>
      <c r="C81" t="s">
        <v>785</v>
      </c>
      <c r="F81" t="s">
        <v>786</v>
      </c>
      <c r="G81" s="22" t="s">
        <v>787</v>
      </c>
    </row>
    <row r="82" spans="1:7" x14ac:dyDescent="0.25">
      <c r="A82" s="21"/>
      <c r="B82" t="s">
        <v>394</v>
      </c>
      <c r="C82" t="s">
        <v>759</v>
      </c>
      <c r="F82" t="s">
        <v>788</v>
      </c>
      <c r="G82" s="22" t="s">
        <v>789</v>
      </c>
    </row>
    <row r="83" spans="1:7" x14ac:dyDescent="0.25">
      <c r="A83" s="21"/>
      <c r="B83" t="s">
        <v>395</v>
      </c>
      <c r="C83" t="s">
        <v>790</v>
      </c>
      <c r="G83" s="22"/>
    </row>
    <row r="84" spans="1:7" x14ac:dyDescent="0.25">
      <c r="A84" s="21"/>
      <c r="B84" t="s">
        <v>791</v>
      </c>
      <c r="C84" t="s">
        <v>792</v>
      </c>
      <c r="G84" s="22"/>
    </row>
    <row r="85" spans="1:7" x14ac:dyDescent="0.25">
      <c r="A85" s="21"/>
      <c r="B85" t="s">
        <v>793</v>
      </c>
      <c r="C85" t="s">
        <v>794</v>
      </c>
      <c r="G85" s="22"/>
    </row>
    <row r="86" spans="1:7" x14ac:dyDescent="0.25">
      <c r="A86" s="21"/>
      <c r="B86" t="s">
        <v>398</v>
      </c>
      <c r="C86" t="s">
        <v>795</v>
      </c>
      <c r="G86" s="22"/>
    </row>
    <row r="87" spans="1:7" x14ac:dyDescent="0.25">
      <c r="A87" s="21"/>
      <c r="B87" t="s">
        <v>796</v>
      </c>
      <c r="C87" t="s">
        <v>399</v>
      </c>
      <c r="G87" s="22"/>
    </row>
    <row r="88" spans="1:7" x14ac:dyDescent="0.25">
      <c r="A88" s="21"/>
      <c r="B88" t="s">
        <v>797</v>
      </c>
      <c r="C88" t="s">
        <v>798</v>
      </c>
      <c r="G88" s="22"/>
    </row>
    <row r="89" spans="1:7" x14ac:dyDescent="0.25">
      <c r="A89" s="21"/>
      <c r="B89" t="s">
        <v>799</v>
      </c>
      <c r="C89" t="s">
        <v>400</v>
      </c>
      <c r="G89" s="22"/>
    </row>
    <row r="90" spans="1:7" x14ac:dyDescent="0.25">
      <c r="A90" s="21"/>
      <c r="B90" t="s">
        <v>81</v>
      </c>
      <c r="C90" t="s">
        <v>755</v>
      </c>
      <c r="G90" s="22"/>
    </row>
    <row r="91" spans="1:7" x14ac:dyDescent="0.25">
      <c r="A91" s="24"/>
      <c r="B91" s="10"/>
      <c r="C91" s="10"/>
      <c r="D91" s="10"/>
      <c r="E91" s="10"/>
      <c r="F91" s="10"/>
      <c r="G91" s="25"/>
    </row>
    <row r="93" spans="1:7" ht="15.6" x14ac:dyDescent="0.3">
      <c r="A93" s="55" t="s">
        <v>800</v>
      </c>
      <c r="B93" s="56"/>
      <c r="C93" s="56"/>
      <c r="D93" s="57"/>
    </row>
    <row r="94" spans="1:7" x14ac:dyDescent="0.25">
      <c r="A94" s="15"/>
      <c r="B94" s="7"/>
      <c r="C94" s="7"/>
      <c r="D94" s="12"/>
    </row>
    <row r="95" spans="1:7" x14ac:dyDescent="0.25">
      <c r="A95" s="66" t="s">
        <v>801</v>
      </c>
      <c r="B95" s="65" t="s">
        <v>802</v>
      </c>
      <c r="C95" s="33"/>
      <c r="D95" s="22"/>
      <c r="E95" s="74" t="s">
        <v>803</v>
      </c>
    </row>
    <row r="96" spans="1:7" x14ac:dyDescent="0.25">
      <c r="A96" s="66" t="s">
        <v>804</v>
      </c>
      <c r="B96" s="33" t="s">
        <v>805</v>
      </c>
      <c r="C96" s="33"/>
      <c r="D96" s="22"/>
    </row>
    <row r="97" spans="1:5" x14ac:dyDescent="0.25">
      <c r="A97" s="21"/>
      <c r="D97" s="22"/>
    </row>
    <row r="98" spans="1:5" x14ac:dyDescent="0.25">
      <c r="A98" s="66" t="s">
        <v>806</v>
      </c>
      <c r="B98" s="33" t="s">
        <v>807</v>
      </c>
      <c r="C98" s="33"/>
      <c r="D98" s="59"/>
      <c r="E98" t="s">
        <v>808</v>
      </c>
    </row>
    <row r="99" spans="1:5" x14ac:dyDescent="0.25">
      <c r="A99" s="66" t="s">
        <v>804</v>
      </c>
      <c r="D99" s="22"/>
    </row>
    <row r="100" spans="1:5" x14ac:dyDescent="0.25">
      <c r="A100" s="20"/>
      <c r="D100" s="22"/>
    </row>
    <row r="101" spans="1:5" x14ac:dyDescent="0.25">
      <c r="A101" s="66" t="s">
        <v>809</v>
      </c>
      <c r="B101" s="65" t="s">
        <v>810</v>
      </c>
      <c r="C101" s="33"/>
      <c r="D101" s="59"/>
      <c r="E101" s="74"/>
    </row>
    <row r="102" spans="1:5" x14ac:dyDescent="0.25">
      <c r="A102" s="66" t="s">
        <v>804</v>
      </c>
      <c r="B102" s="33" t="s">
        <v>811</v>
      </c>
      <c r="C102" s="33"/>
      <c r="D102" s="59"/>
    </row>
    <row r="103" spans="1:5" x14ac:dyDescent="0.25">
      <c r="A103" s="24"/>
      <c r="B103" s="10"/>
      <c r="C103" s="10"/>
      <c r="D103" s="25"/>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D35" sqref="D35"/>
    </sheetView>
  </sheetViews>
  <sheetFormatPr defaultRowHeight="13.2" x14ac:dyDescent="0.25"/>
  <cols>
    <col min="1" max="1" width="25.6640625" customWidth="1"/>
    <col min="2" max="2" width="2.6640625" customWidth="1"/>
    <col min="3" max="3" width="35.6640625" customWidth="1"/>
    <col min="4" max="4" width="5.6640625" customWidth="1"/>
    <col min="5" max="5" width="30.6640625" customWidth="1"/>
    <col min="6" max="6" width="2.6640625" customWidth="1"/>
    <col min="7" max="7" width="35.6640625" customWidth="1"/>
    <col min="9" max="9" width="16.6640625" customWidth="1"/>
  </cols>
  <sheetData>
    <row r="1" spans="1:9" ht="17.399999999999999" x14ac:dyDescent="0.3">
      <c r="A1" s="34" t="s">
        <v>24</v>
      </c>
      <c r="G1" s="101" t="s">
        <v>25</v>
      </c>
      <c r="H1" s="79" t="s">
        <v>26</v>
      </c>
    </row>
    <row r="2" spans="1:9" ht="18" customHeight="1" x14ac:dyDescent="0.3">
      <c r="A2" s="34" t="str">
        <f>"CY "&amp;REPORTYEAR&amp;""</f>
        <v>CY 2024</v>
      </c>
      <c r="H2" s="79" t="s">
        <v>27</v>
      </c>
    </row>
    <row r="3" spans="1:9" x14ac:dyDescent="0.25">
      <c r="A3" s="89" t="s">
        <v>28</v>
      </c>
    </row>
    <row r="5" spans="1:9" x14ac:dyDescent="0.25">
      <c r="A5" s="84" t="s">
        <v>29</v>
      </c>
      <c r="B5" s="7"/>
      <c r="C5" s="102">
        <v>85</v>
      </c>
      <c r="E5" s="84" t="s">
        <v>30</v>
      </c>
      <c r="F5" s="7"/>
      <c r="G5" s="72" t="s">
        <v>31</v>
      </c>
    </row>
    <row r="6" spans="1:9" x14ac:dyDescent="0.25">
      <c r="A6" s="83" t="s">
        <v>32</v>
      </c>
      <c r="B6" s="10"/>
      <c r="C6" s="67">
        <v>2024</v>
      </c>
      <c r="E6" s="9"/>
      <c r="F6" s="10"/>
      <c r="G6" s="80"/>
    </row>
    <row r="8" spans="1:9" x14ac:dyDescent="0.25">
      <c r="A8" s="90" t="s">
        <v>33</v>
      </c>
      <c r="B8" s="7"/>
      <c r="C8" s="12"/>
      <c r="E8" s="91" t="s">
        <v>34</v>
      </c>
      <c r="F8" s="7"/>
      <c r="G8" s="12"/>
      <c r="I8" s="3"/>
    </row>
    <row r="9" spans="1:9" x14ac:dyDescent="0.25">
      <c r="A9" s="97" t="s">
        <v>35</v>
      </c>
      <c r="B9" s="1"/>
      <c r="C9" s="103" t="s">
        <v>36</v>
      </c>
      <c r="E9" s="97" t="s">
        <v>37</v>
      </c>
      <c r="G9" s="103" t="s">
        <v>38</v>
      </c>
      <c r="I9" s="5"/>
    </row>
    <row r="10" spans="1:9" x14ac:dyDescent="0.25">
      <c r="A10" s="97" t="s">
        <v>39</v>
      </c>
      <c r="B10" s="1"/>
      <c r="C10" s="105" t="s">
        <v>40</v>
      </c>
      <c r="E10" s="97" t="s">
        <v>41</v>
      </c>
      <c r="G10" s="104" t="s">
        <v>42</v>
      </c>
      <c r="I10" s="5"/>
    </row>
    <row r="11" spans="1:9" x14ac:dyDescent="0.25">
      <c r="A11" s="97" t="s">
        <v>43</v>
      </c>
      <c r="B11" s="1"/>
      <c r="C11" s="104" t="s">
        <v>44</v>
      </c>
      <c r="E11" s="97" t="s">
        <v>45</v>
      </c>
      <c r="G11" s="105" t="s">
        <v>40</v>
      </c>
      <c r="I11" s="5"/>
    </row>
    <row r="12" spans="1:9" x14ac:dyDescent="0.25">
      <c r="A12" s="97" t="s">
        <v>46</v>
      </c>
      <c r="B12" s="1"/>
      <c r="C12" s="104" t="s">
        <v>47</v>
      </c>
      <c r="E12" s="97" t="s">
        <v>43</v>
      </c>
      <c r="G12" s="104" t="s">
        <v>44</v>
      </c>
      <c r="I12" s="5"/>
    </row>
    <row r="13" spans="1:9" x14ac:dyDescent="0.25">
      <c r="A13" s="97" t="s">
        <v>48</v>
      </c>
      <c r="B13" s="1"/>
      <c r="C13" s="104" t="s">
        <v>49</v>
      </c>
      <c r="E13" s="97" t="s">
        <v>46</v>
      </c>
      <c r="G13" s="104" t="s">
        <v>47</v>
      </c>
      <c r="I13" s="6"/>
    </row>
    <row r="14" spans="1:9" x14ac:dyDescent="0.25">
      <c r="A14" s="97" t="s">
        <v>50</v>
      </c>
      <c r="B14" s="1"/>
      <c r="C14" s="104" t="s">
        <v>51</v>
      </c>
      <c r="E14" s="97" t="s">
        <v>48</v>
      </c>
      <c r="G14" s="104">
        <v>55401</v>
      </c>
      <c r="I14" s="5"/>
    </row>
    <row r="15" spans="1:9" x14ac:dyDescent="0.25">
      <c r="A15" s="98"/>
      <c r="B15" s="1"/>
      <c r="C15" s="108" t="s">
        <v>52</v>
      </c>
      <c r="E15" s="97" t="s">
        <v>50</v>
      </c>
      <c r="G15" s="104" t="s">
        <v>53</v>
      </c>
    </row>
    <row r="16" spans="1:9" x14ac:dyDescent="0.25">
      <c r="A16" s="99" t="s">
        <v>54</v>
      </c>
      <c r="B16" s="14"/>
      <c r="C16" s="109" t="s">
        <v>55</v>
      </c>
      <c r="E16" s="99" t="s">
        <v>56</v>
      </c>
      <c r="F16" s="10"/>
      <c r="G16" s="106" t="s">
        <v>57</v>
      </c>
      <c r="I16" s="5"/>
    </row>
    <row r="17" spans="1:7" x14ac:dyDescent="0.25">
      <c r="A17" s="1"/>
      <c r="B17" s="1"/>
    </row>
    <row r="18" spans="1:7" x14ac:dyDescent="0.25">
      <c r="A18" s="92" t="s">
        <v>58</v>
      </c>
      <c r="B18" s="94"/>
      <c r="C18" s="93"/>
      <c r="E18" s="92" t="s">
        <v>59</v>
      </c>
      <c r="F18" s="7"/>
      <c r="G18" s="78" t="s">
        <v>60</v>
      </c>
    </row>
    <row r="19" spans="1:7" x14ac:dyDescent="0.25">
      <c r="A19" s="306"/>
      <c r="B19" s="307"/>
      <c r="C19" s="308"/>
      <c r="E19" s="97" t="s">
        <v>61</v>
      </c>
      <c r="G19" s="103" t="s">
        <v>38</v>
      </c>
    </row>
    <row r="20" spans="1:7" x14ac:dyDescent="0.25">
      <c r="A20" s="306"/>
      <c r="B20" s="307"/>
      <c r="C20" s="308"/>
      <c r="E20" s="97" t="s">
        <v>62</v>
      </c>
      <c r="G20" s="104" t="s">
        <v>42</v>
      </c>
    </row>
    <row r="21" spans="1:7" x14ac:dyDescent="0.25">
      <c r="A21" s="306"/>
      <c r="B21" s="307"/>
      <c r="C21" s="308"/>
      <c r="E21" s="97" t="s">
        <v>63</v>
      </c>
      <c r="G21" s="107">
        <v>45839</v>
      </c>
    </row>
    <row r="22" spans="1:7" x14ac:dyDescent="0.25">
      <c r="A22" s="306"/>
      <c r="B22" s="307"/>
      <c r="C22" s="308"/>
      <c r="E22" s="99" t="s">
        <v>64</v>
      </c>
      <c r="F22" s="10"/>
      <c r="G22" s="104" t="s">
        <v>57</v>
      </c>
    </row>
    <row r="23" spans="1:7" x14ac:dyDescent="0.25">
      <c r="A23" s="306"/>
      <c r="B23" s="307"/>
      <c r="C23" s="308"/>
      <c r="E23" s="1"/>
      <c r="G23" s="37"/>
    </row>
    <row r="24" spans="1:7" x14ac:dyDescent="0.25">
      <c r="A24" s="309"/>
      <c r="B24" s="310"/>
      <c r="C24" s="311"/>
      <c r="E24" s="77"/>
      <c r="F24" s="74"/>
      <c r="G24" s="81"/>
    </row>
    <row r="25" spans="1:7" x14ac:dyDescent="0.25">
      <c r="E25" s="82"/>
      <c r="F25" s="82"/>
      <c r="G25" s="82"/>
    </row>
    <row r="26" spans="1:7" x14ac:dyDescent="0.25">
      <c r="E26" s="82"/>
      <c r="F26" s="82"/>
      <c r="G26" s="82"/>
    </row>
    <row r="27" spans="1:7" ht="15.6" x14ac:dyDescent="0.3">
      <c r="A27" s="54" t="s">
        <v>65</v>
      </c>
      <c r="B27" s="33"/>
      <c r="C27" s="33"/>
      <c r="E27" s="82"/>
      <c r="F27" s="82"/>
      <c r="G27" s="82"/>
    </row>
    <row r="28" spans="1:7" x14ac:dyDescent="0.25">
      <c r="A28" s="32" t="s">
        <v>66</v>
      </c>
      <c r="C28" s="32"/>
      <c r="E28" s="82"/>
      <c r="F28" s="82"/>
      <c r="G28" s="82"/>
    </row>
    <row r="29" spans="1:7" x14ac:dyDescent="0.25">
      <c r="A29" s="74" t="s">
        <v>67</v>
      </c>
      <c r="B29" s="32"/>
      <c r="C29" s="32"/>
      <c r="E29" s="82"/>
      <c r="F29" s="82"/>
      <c r="G29" s="82"/>
    </row>
    <row r="30" spans="1:7" x14ac:dyDescent="0.25">
      <c r="A30" s="74" t="s">
        <v>68</v>
      </c>
      <c r="E30" s="82"/>
      <c r="F30" s="82"/>
      <c r="G30" s="82"/>
    </row>
    <row r="31" spans="1:7" x14ac:dyDescent="0.25">
      <c r="A31" s="74" t="s">
        <v>69</v>
      </c>
    </row>
    <row r="36" spans="1:7" x14ac:dyDescent="0.25">
      <c r="A36" s="1"/>
      <c r="G36" s="74" t="s">
        <v>70</v>
      </c>
    </row>
  </sheetData>
  <mergeCells count="6">
    <mergeCell ref="A23:C23"/>
    <mergeCell ref="A24:C24"/>
    <mergeCell ref="A19:C19"/>
    <mergeCell ref="A20:C20"/>
    <mergeCell ref="A21:C21"/>
    <mergeCell ref="A22:C22"/>
  </mergeCells>
  <phoneticPr fontId="0" type="noConversion"/>
  <dataValidations disablePrompts="1" count="1">
    <dataValidation type="list" allowBlank="1" showInputMessage="1" showErrorMessage="1" sqref="G17:I17" xr:uid="{00000000-0002-0000-0100-000000000000}">
      <formula1>$G$17:$I$17</formula1>
    </dataValidation>
  </dataValidations>
  <pageMargins left="0.55000000000000004" right="0.55000000000000004" top="0.55000000000000004" bottom="0.3" header="0.3" footer="0.3"/>
  <pageSetup scale="91" orientation="landscape" r:id="rId1"/>
  <headerFooter alignWithMargins="0">
    <oddFooter>&amp;CTHIS ANNUAL REPORT MUST BE SUBMITTED TO COMMERCE AS AN EXCEL WORKBOOK.
DO NOT SUBMIT THIS ANNUAL REPORT AS A PDF OR IN ANY OTHER FORMAT.&amp;RMN Rule 7610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Pict="0" macro="[0]!Sheet1.Hide_BlankPlantSheet">
                <anchor moveWithCells="1" sizeWithCells="1">
                  <from>
                    <xdr:col>0</xdr:col>
                    <xdr:colOff>68580</xdr:colOff>
                    <xdr:row>97</xdr:row>
                    <xdr:rowOff>22860</xdr:rowOff>
                  </from>
                  <to>
                    <xdr:col>0</xdr:col>
                    <xdr:colOff>1493520</xdr:colOff>
                    <xdr:row>97</xdr:row>
                    <xdr:rowOff>160020</xdr:rowOff>
                  </to>
                </anchor>
              </controlPr>
            </control>
          </mc:Choice>
        </mc:AlternateContent>
        <mc:AlternateContent xmlns:mc="http://schemas.openxmlformats.org/markup-compatibility/2006">
          <mc:Choice Requires="x14">
            <control shapeId="1032" r:id="rId5" name="Button 8">
              <controlPr defaultSize="0" print="0" autoFill="0" autoPict="0" macro="[0]!Sheet1.UnHide_BlankPlantSheet">
                <anchor moveWithCells="1" sizeWithCells="1">
                  <from>
                    <xdr:col>0</xdr:col>
                    <xdr:colOff>76200</xdr:colOff>
                    <xdr:row>99</xdr:row>
                    <xdr:rowOff>7620</xdr:rowOff>
                  </from>
                  <to>
                    <xdr:col>0</xdr:col>
                    <xdr:colOff>1569720</xdr:colOff>
                    <xdr:row>100</xdr:row>
                    <xdr:rowOff>0</xdr:rowOff>
                  </to>
                </anchor>
              </controlPr>
            </control>
          </mc:Choice>
        </mc:AlternateContent>
        <mc:AlternateContent xmlns:mc="http://schemas.openxmlformats.org/markup-compatibility/2006">
          <mc:Choice Requires="x14">
            <control shapeId="1033" r:id="rId6" name="Button 9">
              <controlPr defaultSize="0" print="0" autoFill="0" autoPict="0" macro="[0]!Sheet1.unhide_AllSheets">
                <anchor moveWithCells="1" sizeWithCells="1">
                  <from>
                    <xdr:col>0</xdr:col>
                    <xdr:colOff>106680</xdr:colOff>
                    <xdr:row>101</xdr:row>
                    <xdr:rowOff>22860</xdr:rowOff>
                  </from>
                  <to>
                    <xdr:col>0</xdr:col>
                    <xdr:colOff>1409700</xdr:colOff>
                    <xdr:row>102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4668-28D6-428F-B8C2-6B61988F49B8}">
  <sheetPr>
    <pageSetUpPr fitToPage="1"/>
  </sheetPr>
  <dimension ref="A1:L50"/>
  <sheetViews>
    <sheetView zoomScale="90" zoomScaleNormal="90" workbookViewId="0">
      <pane xSplit="3" ySplit="8" topLeftCell="D9"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2.6640625" style="112" customWidth="1"/>
    <col min="2" max="2" width="6.6640625" style="112" customWidth="1"/>
    <col min="3" max="3" width="16.6640625" style="112" bestFit="1" customWidth="1"/>
    <col min="4" max="6" width="13.6640625" style="174" customWidth="1"/>
    <col min="7" max="7" width="13.6640625" style="112" customWidth="1"/>
    <col min="8" max="8" width="13.6640625" style="174" customWidth="1"/>
    <col min="9" max="9" width="15" style="174" customWidth="1"/>
    <col min="10" max="12" width="13.6640625" style="174" customWidth="1"/>
    <col min="13" max="16384" width="9.109375" style="112"/>
  </cols>
  <sheetData>
    <row r="1" spans="1:12" ht="17.399999999999999" x14ac:dyDescent="0.3">
      <c r="A1" s="111" t="s">
        <v>71</v>
      </c>
      <c r="L1" s="113" t="s">
        <v>25</v>
      </c>
    </row>
    <row r="2" spans="1:12" ht="18" customHeight="1" x14ac:dyDescent="0.3">
      <c r="A2" s="111" t="str">
        <f>"CY "&amp;REPORTYEAR&amp;""</f>
        <v>CY 2024</v>
      </c>
    </row>
    <row r="3" spans="1:12" x14ac:dyDescent="0.25">
      <c r="A3" s="114" t="s">
        <v>72</v>
      </c>
      <c r="B3" s="115"/>
      <c r="C3" s="115"/>
      <c r="D3" s="175"/>
      <c r="E3" s="175"/>
      <c r="F3" s="175"/>
      <c r="G3" s="115"/>
      <c r="H3" s="175"/>
    </row>
    <row r="5" spans="1:12" ht="12.9" customHeight="1" x14ac:dyDescent="0.25">
      <c r="A5" s="112" t="s">
        <v>73</v>
      </c>
    </row>
    <row r="6" spans="1:12" ht="12.9" customHeight="1" x14ac:dyDescent="0.25">
      <c r="A6" s="112" t="s">
        <v>74</v>
      </c>
    </row>
    <row r="7" spans="1:12" ht="12.9" customHeight="1" x14ac:dyDescent="0.25"/>
    <row r="8" spans="1:12" ht="39.6" x14ac:dyDescent="0.25">
      <c r="D8" s="233" t="s">
        <v>75</v>
      </c>
      <c r="E8" s="179" t="s">
        <v>76</v>
      </c>
      <c r="F8" s="233" t="s">
        <v>77</v>
      </c>
      <c r="G8" s="133" t="s">
        <v>78</v>
      </c>
      <c r="H8" s="233" t="s">
        <v>79</v>
      </c>
      <c r="I8" s="179" t="s">
        <v>80</v>
      </c>
      <c r="J8" s="233" t="s">
        <v>81</v>
      </c>
      <c r="K8" s="179" t="s">
        <v>82</v>
      </c>
      <c r="L8" s="179" t="s">
        <v>83</v>
      </c>
    </row>
    <row r="9" spans="1:12" ht="12.9" customHeight="1" x14ac:dyDescent="0.25">
      <c r="A9" s="313" t="s">
        <v>84</v>
      </c>
      <c r="B9" s="314">
        <f>REPORTYEAR</f>
        <v>2024</v>
      </c>
      <c r="C9" s="234" t="s">
        <v>85</v>
      </c>
      <c r="D9" s="120" t="s">
        <v>86</v>
      </c>
      <c r="E9" s="235">
        <v>1633400.75</v>
      </c>
      <c r="F9" s="120">
        <v>205004.41666666666</v>
      </c>
      <c r="G9" s="121" t="s">
        <v>86</v>
      </c>
      <c r="H9" s="235">
        <v>648.91666666666663</v>
      </c>
      <c r="I9" s="121">
        <v>7829.666666666667</v>
      </c>
      <c r="J9" s="235">
        <v>1946.0833333333335</v>
      </c>
      <c r="K9" s="235">
        <v>1848829.8333333333</v>
      </c>
      <c r="L9" s="236">
        <f>SUM($D$9:$J$9)</f>
        <v>1848829.8333333335</v>
      </c>
    </row>
    <row r="10" spans="1:12" x14ac:dyDescent="0.25">
      <c r="A10" s="313"/>
      <c r="B10" s="315"/>
      <c r="C10" s="123" t="s">
        <v>87</v>
      </c>
      <c r="D10" s="237" t="s">
        <v>86</v>
      </c>
      <c r="E10" s="237">
        <v>12112643.908513589</v>
      </c>
      <c r="F10" s="237">
        <v>16713236.900123551</v>
      </c>
      <c r="G10" s="237" t="s">
        <v>86</v>
      </c>
      <c r="H10" s="237">
        <v>9753402.8028476126</v>
      </c>
      <c r="I10" s="237">
        <v>120904.58037038414</v>
      </c>
      <c r="J10" s="237">
        <v>94870.276359932177</v>
      </c>
      <c r="K10" s="235">
        <v>38795058.468215071</v>
      </c>
      <c r="L10" s="238">
        <f>SUM($D$10:$J$10)</f>
        <v>38795058.468215063</v>
      </c>
    </row>
    <row r="11" spans="1:12" ht="12.9" customHeight="1" x14ac:dyDescent="0.25">
      <c r="A11" s="313" t="s">
        <v>88</v>
      </c>
      <c r="B11" s="314">
        <f>REPORTYEAR+1</f>
        <v>2025</v>
      </c>
      <c r="C11" s="234" t="s">
        <v>85</v>
      </c>
      <c r="D11" s="120" t="s">
        <v>86</v>
      </c>
      <c r="E11" s="235">
        <v>1658455.643226485</v>
      </c>
      <c r="F11" s="120">
        <v>207633.64182017581</v>
      </c>
      <c r="G11" s="121" t="s">
        <v>86</v>
      </c>
      <c r="H11" s="235">
        <v>648.90736207288239</v>
      </c>
      <c r="I11" s="121">
        <v>8025.567288395966</v>
      </c>
      <c r="J11" s="235">
        <v>1941.2157866797938</v>
      </c>
      <c r="K11" s="235">
        <v>1876704.9754838098</v>
      </c>
      <c r="L11" s="236">
        <f>SUM($D$11:$J$11)</f>
        <v>1876704.9754838096</v>
      </c>
    </row>
    <row r="12" spans="1:12" x14ac:dyDescent="0.25">
      <c r="A12" s="313"/>
      <c r="B12" s="315"/>
      <c r="C12" s="123" t="s">
        <v>87</v>
      </c>
      <c r="D12" s="124" t="s">
        <v>86</v>
      </c>
      <c r="E12" s="130">
        <v>12638128.886039533</v>
      </c>
      <c r="F12" s="124">
        <v>16877091.703611676</v>
      </c>
      <c r="G12" s="125" t="s">
        <v>86</v>
      </c>
      <c r="H12" s="130">
        <v>9804727.898158906</v>
      </c>
      <c r="I12" s="125">
        <v>122300.56673016906</v>
      </c>
      <c r="J12" s="130">
        <v>94031.326612346398</v>
      </c>
      <c r="K12" s="235">
        <v>39536280.38115263</v>
      </c>
      <c r="L12" s="238">
        <f>SUM($D$12:$J$12)</f>
        <v>39536280.38115263</v>
      </c>
    </row>
    <row r="13" spans="1:12" ht="12.9" customHeight="1" x14ac:dyDescent="0.25">
      <c r="A13" s="312" t="s">
        <v>89</v>
      </c>
      <c r="B13" s="314">
        <f>REPORTYEAR+2</f>
        <v>2026</v>
      </c>
      <c r="C13" s="234" t="s">
        <v>85</v>
      </c>
      <c r="D13" s="120" t="s">
        <v>86</v>
      </c>
      <c r="E13" s="235">
        <v>1669794.0420882467</v>
      </c>
      <c r="F13" s="120">
        <v>207770.87764099523</v>
      </c>
      <c r="G13" s="121" t="s">
        <v>86</v>
      </c>
      <c r="H13" s="235">
        <v>649.31462398015776</v>
      </c>
      <c r="I13" s="121">
        <v>8175.0728916369744</v>
      </c>
      <c r="J13" s="235">
        <v>1944.1304931913965</v>
      </c>
      <c r="K13" s="235">
        <v>1888333.43773805</v>
      </c>
      <c r="L13" s="236">
        <f>SUM($D$13:$J$13)</f>
        <v>1888333.4377380502</v>
      </c>
    </row>
    <row r="14" spans="1:12" x14ac:dyDescent="0.25">
      <c r="A14" s="313"/>
      <c r="B14" s="315"/>
      <c r="C14" s="123" t="s">
        <v>87</v>
      </c>
      <c r="D14" s="124" t="s">
        <v>86</v>
      </c>
      <c r="E14" s="130">
        <v>12813475.977200445</v>
      </c>
      <c r="F14" s="124">
        <v>16727270.00868999</v>
      </c>
      <c r="G14" s="125" t="s">
        <v>86</v>
      </c>
      <c r="H14" s="130">
        <v>10433251.205428055</v>
      </c>
      <c r="I14" s="125">
        <v>122698.08656581466</v>
      </c>
      <c r="J14" s="130">
        <v>94123.843819627291</v>
      </c>
      <c r="K14" s="235">
        <v>40190819.12170393</v>
      </c>
      <c r="L14" s="238">
        <f>SUM($D$14:$J$14)</f>
        <v>40190819.12170393</v>
      </c>
    </row>
    <row r="15" spans="1:12" ht="12.9" customHeight="1" x14ac:dyDescent="0.25">
      <c r="A15" s="312" t="s">
        <v>90</v>
      </c>
      <c r="B15" s="314">
        <f>REPORTYEAR+3</f>
        <v>2027</v>
      </c>
      <c r="C15" s="234" t="s">
        <v>85</v>
      </c>
      <c r="D15" s="120" t="s">
        <v>86</v>
      </c>
      <c r="E15" s="235">
        <v>1685596.7170632202</v>
      </c>
      <c r="F15" s="120">
        <v>208831.81567660635</v>
      </c>
      <c r="G15" s="121" t="s">
        <v>86</v>
      </c>
      <c r="H15" s="235">
        <v>649.62823850963218</v>
      </c>
      <c r="I15" s="121">
        <v>8318.1364168022319</v>
      </c>
      <c r="J15" s="235">
        <v>1947.1199826079169</v>
      </c>
      <c r="K15" s="235">
        <v>1905343.4173777467</v>
      </c>
      <c r="L15" s="236">
        <f>SUM($D$15:$J$15)</f>
        <v>1905343.4173777462</v>
      </c>
    </row>
    <row r="16" spans="1:12" x14ac:dyDescent="0.25">
      <c r="A16" s="313"/>
      <c r="B16" s="315"/>
      <c r="C16" s="123" t="s">
        <v>87</v>
      </c>
      <c r="D16" s="124" t="s">
        <v>86</v>
      </c>
      <c r="E16" s="130">
        <v>13031976.649850179</v>
      </c>
      <c r="F16" s="124">
        <v>16657372.403521003</v>
      </c>
      <c r="G16" s="125" t="s">
        <v>86</v>
      </c>
      <c r="H16" s="130">
        <v>11681607.561766598</v>
      </c>
      <c r="I16" s="125">
        <v>123609.72578810052</v>
      </c>
      <c r="J16" s="130">
        <v>94240.073726256407</v>
      </c>
      <c r="K16" s="235">
        <v>41588806.414652139</v>
      </c>
      <c r="L16" s="238">
        <f>SUM($D$16:$J$16)</f>
        <v>41588806.414652146</v>
      </c>
    </row>
    <row r="17" spans="1:12" ht="12.9" customHeight="1" x14ac:dyDescent="0.25">
      <c r="A17" s="312" t="s">
        <v>91</v>
      </c>
      <c r="B17" s="314">
        <f>REPORTYEAR+4</f>
        <v>2028</v>
      </c>
      <c r="C17" s="234" t="s">
        <v>85</v>
      </c>
      <c r="D17" s="120" t="s">
        <v>86</v>
      </c>
      <c r="E17" s="235">
        <v>1699991.175367078</v>
      </c>
      <c r="F17" s="120">
        <v>209737.19847166922</v>
      </c>
      <c r="G17" s="121" t="s">
        <v>86</v>
      </c>
      <c r="H17" s="235">
        <v>650.49203208060612</v>
      </c>
      <c r="I17" s="121">
        <v>8446.8379421001209</v>
      </c>
      <c r="J17" s="235">
        <v>1950.1792078567114</v>
      </c>
      <c r="K17" s="235">
        <v>1920775.8830207847</v>
      </c>
      <c r="L17" s="236">
        <f>SUM($D$17:$J$17)</f>
        <v>1920775.8830207849</v>
      </c>
    </row>
    <row r="18" spans="1:12" x14ac:dyDescent="0.25">
      <c r="A18" s="313"/>
      <c r="B18" s="315"/>
      <c r="C18" s="123" t="s">
        <v>87</v>
      </c>
      <c r="D18" s="124" t="s">
        <v>86</v>
      </c>
      <c r="E18" s="130">
        <v>13345736.303706907</v>
      </c>
      <c r="F18" s="124">
        <v>16668886.193881011</v>
      </c>
      <c r="G18" s="125" t="s">
        <v>86</v>
      </c>
      <c r="H18" s="130">
        <v>14329978.855672948</v>
      </c>
      <c r="I18" s="125">
        <v>124553.15245886538</v>
      </c>
      <c r="J18" s="130">
        <v>94155.865267356043</v>
      </c>
      <c r="K18" s="235">
        <v>44563310.370987087</v>
      </c>
      <c r="L18" s="238">
        <f>SUM($D$18:$J$18)</f>
        <v>44563310.370987095</v>
      </c>
    </row>
    <row r="19" spans="1:12" ht="12.9" customHeight="1" x14ac:dyDescent="0.25">
      <c r="A19" s="312" t="s">
        <v>92</v>
      </c>
      <c r="B19" s="314">
        <f>REPORTYEAR+5</f>
        <v>2029</v>
      </c>
      <c r="C19" s="234" t="s">
        <v>85</v>
      </c>
      <c r="D19" s="120" t="s">
        <v>86</v>
      </c>
      <c r="E19" s="235">
        <v>1713164.5943235604</v>
      </c>
      <c r="F19" s="120">
        <v>210612.98341423963</v>
      </c>
      <c r="G19" s="121" t="s">
        <v>86</v>
      </c>
      <c r="H19" s="235">
        <v>651.17965391730934</v>
      </c>
      <c r="I19" s="121">
        <v>8561.1097092118434</v>
      </c>
      <c r="J19" s="235">
        <v>1953.3034633268589</v>
      </c>
      <c r="K19" s="235">
        <v>1934943.1705642557</v>
      </c>
      <c r="L19" s="236">
        <f>SUM($D$19:$J$19)</f>
        <v>1934943.1705642559</v>
      </c>
    </row>
    <row r="20" spans="1:12" x14ac:dyDescent="0.25">
      <c r="A20" s="313"/>
      <c r="B20" s="315"/>
      <c r="C20" s="123" t="s">
        <v>87</v>
      </c>
      <c r="D20" s="124" t="s">
        <v>86</v>
      </c>
      <c r="E20" s="130">
        <v>13577925.921445679</v>
      </c>
      <c r="F20" s="124">
        <v>16549161.317337682</v>
      </c>
      <c r="G20" s="125" t="s">
        <v>86</v>
      </c>
      <c r="H20" s="130">
        <v>17504747.621861495</v>
      </c>
      <c r="I20" s="125">
        <v>124531.20199169184</v>
      </c>
      <c r="J20" s="130">
        <v>94031.326612346398</v>
      </c>
      <c r="K20" s="235">
        <v>47850397.3892489</v>
      </c>
      <c r="L20" s="238">
        <f>SUM($D$20:$J$20)</f>
        <v>47850397.389248893</v>
      </c>
    </row>
    <row r="21" spans="1:12" ht="12.9" customHeight="1" x14ac:dyDescent="0.25">
      <c r="A21" s="312" t="s">
        <v>93</v>
      </c>
      <c r="B21" s="314">
        <f>REPORTYEAR+6</f>
        <v>2030</v>
      </c>
      <c r="C21" s="234" t="s">
        <v>85</v>
      </c>
      <c r="D21" s="120" t="s">
        <v>86</v>
      </c>
      <c r="E21" s="235">
        <v>1725356.664292359</v>
      </c>
      <c r="F21" s="120">
        <v>211468.7363182065</v>
      </c>
      <c r="G21" s="121" t="s">
        <v>86</v>
      </c>
      <c r="H21" s="235">
        <v>651.44140579073246</v>
      </c>
      <c r="I21" s="121">
        <v>8664.9391350594378</v>
      </c>
      <c r="J21" s="235">
        <v>1956.4883617673895</v>
      </c>
      <c r="K21" s="235">
        <v>1948098.2695131835</v>
      </c>
      <c r="L21" s="236">
        <f>SUM($D$21:$J$21)</f>
        <v>1948098.269513183</v>
      </c>
    </row>
    <row r="22" spans="1:12" x14ac:dyDescent="0.25">
      <c r="A22" s="313"/>
      <c r="B22" s="315"/>
      <c r="C22" s="123" t="s">
        <v>87</v>
      </c>
      <c r="D22" s="124" t="s">
        <v>86</v>
      </c>
      <c r="E22" s="130">
        <v>13934811.556096964</v>
      </c>
      <c r="F22" s="124">
        <v>16522776.465630397</v>
      </c>
      <c r="G22" s="125" t="s">
        <v>86</v>
      </c>
      <c r="H22" s="130">
        <v>20394530.845212981</v>
      </c>
      <c r="I22" s="125">
        <v>125145.60602426472</v>
      </c>
      <c r="J22" s="130">
        <v>94123.843819627291</v>
      </c>
      <c r="K22" s="235">
        <v>51071388.316784233</v>
      </c>
      <c r="L22" s="238">
        <f>SUM($D$22:$J$22)</f>
        <v>51071388.316784233</v>
      </c>
    </row>
    <row r="23" spans="1:12" ht="12.9" customHeight="1" x14ac:dyDescent="0.25">
      <c r="A23" s="312" t="s">
        <v>94</v>
      </c>
      <c r="B23" s="314">
        <f>REPORTYEAR+7</f>
        <v>2031</v>
      </c>
      <c r="C23" s="234" t="s">
        <v>85</v>
      </c>
      <c r="D23" s="120" t="s">
        <v>86</v>
      </c>
      <c r="E23" s="235">
        <v>1736841.9602532722</v>
      </c>
      <c r="F23" s="120">
        <v>212328.77288730993</v>
      </c>
      <c r="G23" s="121" t="s">
        <v>86</v>
      </c>
      <c r="H23" s="235">
        <v>651.6928869900986</v>
      </c>
      <c r="I23" s="121">
        <v>8760.6418880585443</v>
      </c>
      <c r="J23" s="235">
        <v>1959.7298127485626</v>
      </c>
      <c r="K23" s="235">
        <v>1960542.7977283793</v>
      </c>
      <c r="L23" s="236">
        <f>SUM($D$23:$J$23)</f>
        <v>1960542.7977283793</v>
      </c>
    </row>
    <row r="24" spans="1:12" x14ac:dyDescent="0.25">
      <c r="A24" s="313"/>
      <c r="B24" s="315"/>
      <c r="C24" s="123" t="s">
        <v>87</v>
      </c>
      <c r="D24" s="124" t="s">
        <v>86</v>
      </c>
      <c r="E24" s="130">
        <v>14381167.213081297</v>
      </c>
      <c r="F24" s="124">
        <v>16520142.102579419</v>
      </c>
      <c r="G24" s="125" t="s">
        <v>86</v>
      </c>
      <c r="H24" s="130">
        <v>22011195.680537518</v>
      </c>
      <c r="I24" s="125">
        <v>125912.9522911668</v>
      </c>
      <c r="J24" s="130">
        <v>94240.073726256407</v>
      </c>
      <c r="K24" s="235">
        <v>53132658.022215657</v>
      </c>
      <c r="L24" s="238">
        <f>SUM($D$24:$J$24)</f>
        <v>53132658.022215664</v>
      </c>
    </row>
    <row r="25" spans="1:12" ht="12.9" customHeight="1" x14ac:dyDescent="0.25">
      <c r="A25" s="312" t="s">
        <v>95</v>
      </c>
      <c r="B25" s="314">
        <f>REPORTYEAR+8</f>
        <v>2032</v>
      </c>
      <c r="C25" s="234" t="s">
        <v>85</v>
      </c>
      <c r="D25" s="120" t="s">
        <v>86</v>
      </c>
      <c r="E25" s="235">
        <v>1747895.0732777582</v>
      </c>
      <c r="F25" s="120">
        <v>213177.46508956622</v>
      </c>
      <c r="G25" s="121" t="s">
        <v>86</v>
      </c>
      <c r="H25" s="235">
        <v>651.9338010281275</v>
      </c>
      <c r="I25" s="121">
        <v>8849.4486355763565</v>
      </c>
      <c r="J25" s="235">
        <v>1963.0240025800517</v>
      </c>
      <c r="K25" s="235">
        <v>1972536.9448065094</v>
      </c>
      <c r="L25" s="236">
        <f>SUM($D$25:$J$25)</f>
        <v>1972536.944806509</v>
      </c>
    </row>
    <row r="26" spans="1:12" x14ac:dyDescent="0.25">
      <c r="A26" s="313"/>
      <c r="B26" s="315"/>
      <c r="C26" s="123" t="s">
        <v>87</v>
      </c>
      <c r="D26" s="124" t="s">
        <v>86</v>
      </c>
      <c r="E26" s="130">
        <v>15021723.367306318</v>
      </c>
      <c r="F26" s="124">
        <v>16622472.557597026</v>
      </c>
      <c r="G26" s="125" t="s">
        <v>86</v>
      </c>
      <c r="H26" s="130">
        <v>23303879.716264281</v>
      </c>
      <c r="I26" s="125">
        <v>126845.9517201626</v>
      </c>
      <c r="J26" s="130">
        <v>94155.865267356043</v>
      </c>
      <c r="K26" s="235">
        <v>55169077.458155148</v>
      </c>
      <c r="L26" s="238">
        <f>SUM($D$26:$J$26)</f>
        <v>55169077.458155148</v>
      </c>
    </row>
    <row r="27" spans="1:12" ht="12.9" customHeight="1" x14ac:dyDescent="0.25">
      <c r="A27" s="312" t="s">
        <v>96</v>
      </c>
      <c r="B27" s="314">
        <f>REPORTYEAR+9</f>
        <v>2033</v>
      </c>
      <c r="C27" s="234" t="s">
        <v>85</v>
      </c>
      <c r="D27" s="120" t="s">
        <v>86</v>
      </c>
      <c r="E27" s="235">
        <v>1758670.9437652144</v>
      </c>
      <c r="F27" s="120">
        <v>214008.99665280315</v>
      </c>
      <c r="G27" s="121" t="s">
        <v>86</v>
      </c>
      <c r="H27" s="235">
        <v>652.16366775372398</v>
      </c>
      <c r="I27" s="121">
        <v>8931.851293060663</v>
      </c>
      <c r="J27" s="235">
        <v>1966.3673755882301</v>
      </c>
      <c r="K27" s="235">
        <v>1984230.3227544206</v>
      </c>
      <c r="L27" s="236">
        <f>SUM($D$27:$J$27)</f>
        <v>1984230.3227544203</v>
      </c>
    </row>
    <row r="28" spans="1:12" x14ac:dyDescent="0.25">
      <c r="A28" s="313"/>
      <c r="B28" s="315"/>
      <c r="C28" s="123" t="s">
        <v>87</v>
      </c>
      <c r="D28" s="124" t="s">
        <v>86</v>
      </c>
      <c r="E28" s="130">
        <v>15494850.310112188</v>
      </c>
      <c r="F28" s="124">
        <v>16560577.011802595</v>
      </c>
      <c r="G28" s="125" t="s">
        <v>86</v>
      </c>
      <c r="H28" s="130">
        <v>23261908.049035668</v>
      </c>
      <c r="I28" s="125">
        <v>126755.3731257671</v>
      </c>
      <c r="J28" s="130">
        <v>94031.326612346398</v>
      </c>
      <c r="K28" s="235">
        <v>55538122.070688568</v>
      </c>
      <c r="L28" s="238">
        <f>SUM($D$28:$J$28)</f>
        <v>55538122.070688568</v>
      </c>
    </row>
    <row r="29" spans="1:12" ht="12.9" customHeight="1" x14ac:dyDescent="0.25">
      <c r="A29" s="312" t="s">
        <v>97</v>
      </c>
      <c r="B29" s="314">
        <f>REPORTYEAR+10</f>
        <v>2034</v>
      </c>
      <c r="C29" s="234" t="s">
        <v>85</v>
      </c>
      <c r="D29" s="120" t="s">
        <v>86</v>
      </c>
      <c r="E29" s="235">
        <v>1769225.5632339974</v>
      </c>
      <c r="F29" s="120">
        <v>214793.07269527658</v>
      </c>
      <c r="G29" s="121" t="s">
        <v>86</v>
      </c>
      <c r="H29" s="235">
        <v>652.38170855688315</v>
      </c>
      <c r="I29" s="121">
        <v>9008.8238733767175</v>
      </c>
      <c r="J29" s="235">
        <v>1969.7566166599415</v>
      </c>
      <c r="K29" s="235">
        <v>1995649.5981278673</v>
      </c>
      <c r="L29" s="236">
        <f>SUM($D$29:$J$29)</f>
        <v>1995649.5981278673</v>
      </c>
    </row>
    <row r="30" spans="1:12" x14ac:dyDescent="0.25">
      <c r="A30" s="313"/>
      <c r="B30" s="315"/>
      <c r="C30" s="123" t="s">
        <v>87</v>
      </c>
      <c r="D30" s="124" t="s">
        <v>86</v>
      </c>
      <c r="E30" s="130">
        <v>15992483.993004199</v>
      </c>
      <c r="F30" s="124">
        <v>16557845.480659625</v>
      </c>
      <c r="G30" s="125" t="s">
        <v>86</v>
      </c>
      <c r="H30" s="130">
        <v>23301874.154523171</v>
      </c>
      <c r="I30" s="125">
        <v>127221.44486894518</v>
      </c>
      <c r="J30" s="130">
        <v>94123.843819627291</v>
      </c>
      <c r="K30" s="235">
        <v>56073548.916875571</v>
      </c>
      <c r="L30" s="238">
        <f>SUM($D$30:$J$30)</f>
        <v>56073548.916875564</v>
      </c>
    </row>
    <row r="31" spans="1:12" ht="12.9" customHeight="1" x14ac:dyDescent="0.25">
      <c r="A31" s="312" t="s">
        <v>98</v>
      </c>
      <c r="B31" s="314">
        <f>REPORTYEAR+11</f>
        <v>2035</v>
      </c>
      <c r="C31" s="234" t="s">
        <v>85</v>
      </c>
      <c r="D31" s="120" t="s">
        <v>86</v>
      </c>
      <c r="E31" s="235">
        <v>1779528.9779959319</v>
      </c>
      <c r="F31" s="120">
        <v>215484.32511097295</v>
      </c>
      <c r="G31" s="121" t="s">
        <v>86</v>
      </c>
      <c r="H31" s="235">
        <v>652.58870907121673</v>
      </c>
      <c r="I31" s="121">
        <v>9080.8532892825679</v>
      </c>
      <c r="J31" s="235">
        <v>1973.1886349670474</v>
      </c>
      <c r="K31" s="235">
        <v>2006719.9337402249</v>
      </c>
      <c r="L31" s="236">
        <f>SUM($D$31:$J$31)</f>
        <v>2006719.9337402256</v>
      </c>
    </row>
    <row r="32" spans="1:12" x14ac:dyDescent="0.25">
      <c r="A32" s="313"/>
      <c r="B32" s="315"/>
      <c r="C32" s="123" t="s">
        <v>87</v>
      </c>
      <c r="D32" s="124" t="s">
        <v>86</v>
      </c>
      <c r="E32" s="130">
        <v>16564246.870017517</v>
      </c>
      <c r="F32" s="124">
        <v>16608606.347809236</v>
      </c>
      <c r="G32" s="125" t="s">
        <v>86</v>
      </c>
      <c r="H32" s="130">
        <v>23352147.962109569</v>
      </c>
      <c r="I32" s="125">
        <v>127839.10473518127</v>
      </c>
      <c r="J32" s="130">
        <v>94240.073726256407</v>
      </c>
      <c r="K32" s="235">
        <v>56747080.358397759</v>
      </c>
      <c r="L32" s="238">
        <f>SUM($D$32:$J$32)</f>
        <v>56747080.358397759</v>
      </c>
    </row>
    <row r="33" spans="1:12" ht="12.9" customHeight="1" x14ac:dyDescent="0.25">
      <c r="A33" s="312" t="s">
        <v>99</v>
      </c>
      <c r="B33" s="314">
        <f>REPORTYEAR+12</f>
        <v>2036</v>
      </c>
      <c r="C33" s="234" t="s">
        <v>85</v>
      </c>
      <c r="D33" s="120" t="s">
        <v>86</v>
      </c>
      <c r="E33" s="235">
        <v>1789375.5383254047</v>
      </c>
      <c r="F33" s="120">
        <v>216108.76539542922</v>
      </c>
      <c r="G33" s="121" t="s">
        <v>86</v>
      </c>
      <c r="H33" s="235">
        <v>652.78464487433951</v>
      </c>
      <c r="I33" s="121">
        <v>9148.1375252086127</v>
      </c>
      <c r="J33" s="235">
        <v>1976.6605487926013</v>
      </c>
      <c r="K33" s="235">
        <v>2017261.8864397097</v>
      </c>
      <c r="L33" s="236">
        <f>SUM($D$33:$J$33)</f>
        <v>2017261.8864397095</v>
      </c>
    </row>
    <row r="34" spans="1:12" x14ac:dyDescent="0.25">
      <c r="A34" s="313"/>
      <c r="B34" s="315"/>
      <c r="C34" s="123" t="s">
        <v>87</v>
      </c>
      <c r="D34" s="124" t="s">
        <v>86</v>
      </c>
      <c r="E34" s="130">
        <v>17254982.763197247</v>
      </c>
      <c r="F34" s="124">
        <v>16795680.933024734</v>
      </c>
      <c r="G34" s="125" t="s">
        <v>86</v>
      </c>
      <c r="H34" s="130">
        <v>23526502.506758817</v>
      </c>
      <c r="I34" s="125">
        <v>128625.69778870727</v>
      </c>
      <c r="J34" s="130">
        <v>94155.865267356043</v>
      </c>
      <c r="K34" s="235">
        <v>57799947.766036868</v>
      </c>
      <c r="L34" s="238">
        <f>SUM($D$34:$J$34)</f>
        <v>57799947.766036861</v>
      </c>
    </row>
    <row r="35" spans="1:12" ht="12.9" customHeight="1" x14ac:dyDescent="0.25">
      <c r="A35" s="312" t="s">
        <v>100</v>
      </c>
      <c r="B35" s="314">
        <f>REPORTYEAR+13</f>
        <v>2037</v>
      </c>
      <c r="C35" s="234" t="s">
        <v>85</v>
      </c>
      <c r="D35" s="120" t="s">
        <v>86</v>
      </c>
      <c r="E35" s="235">
        <v>1798580.8745455428</v>
      </c>
      <c r="F35" s="120">
        <v>216720.33859044712</v>
      </c>
      <c r="G35" s="121" t="s">
        <v>86</v>
      </c>
      <c r="H35" s="235">
        <v>652.9743030696701</v>
      </c>
      <c r="I35" s="121">
        <v>9211.3436526027945</v>
      </c>
      <c r="J35" s="235">
        <v>1980.169671383067</v>
      </c>
      <c r="K35" s="235">
        <v>2027145.7007630456</v>
      </c>
      <c r="L35" s="236">
        <f>SUM($D$35:$J$35)</f>
        <v>2027145.7007630453</v>
      </c>
    </row>
    <row r="36" spans="1:12" x14ac:dyDescent="0.25">
      <c r="A36" s="313"/>
      <c r="B36" s="315"/>
      <c r="C36" s="123" t="s">
        <v>87</v>
      </c>
      <c r="D36" s="124" t="s">
        <v>86</v>
      </c>
      <c r="E36" s="130">
        <v>17804124.007912911</v>
      </c>
      <c r="F36" s="124">
        <v>16828564.672272891</v>
      </c>
      <c r="G36" s="125" t="s">
        <v>86</v>
      </c>
      <c r="H36" s="130">
        <v>23562467.441400986</v>
      </c>
      <c r="I36" s="125">
        <v>128382.64956254422</v>
      </c>
      <c r="J36" s="130">
        <v>94031.326612346398</v>
      </c>
      <c r="K36" s="235">
        <v>58417570.097761683</v>
      </c>
      <c r="L36" s="238">
        <f>SUM($D$36:$J$36)</f>
        <v>58417570.097761676</v>
      </c>
    </row>
    <row r="37" spans="1:12" ht="12.9" customHeight="1" x14ac:dyDescent="0.25">
      <c r="A37" s="312" t="s">
        <v>101</v>
      </c>
      <c r="B37" s="314">
        <f>REPORTYEAR+14</f>
        <v>2038</v>
      </c>
      <c r="C37" s="234" t="s">
        <v>85</v>
      </c>
      <c r="D37" s="120" t="s">
        <v>86</v>
      </c>
      <c r="E37" s="235">
        <v>1807224.243810609</v>
      </c>
      <c r="F37" s="120">
        <v>217289.52972316663</v>
      </c>
      <c r="G37" s="121" t="s">
        <v>86</v>
      </c>
      <c r="H37" s="235">
        <v>653.16105148236113</v>
      </c>
      <c r="I37" s="121">
        <v>9270.8318390153963</v>
      </c>
      <c r="J37" s="235">
        <v>1983.7134977581252</v>
      </c>
      <c r="K37" s="235">
        <v>2036421.4799220318</v>
      </c>
      <c r="L37" s="236">
        <f>SUM($D$37:$J$37)</f>
        <v>2036421.4799220318</v>
      </c>
    </row>
    <row r="38" spans="1:12" x14ac:dyDescent="0.25">
      <c r="A38" s="313"/>
      <c r="B38" s="315"/>
      <c r="C38" s="123" t="s">
        <v>87</v>
      </c>
      <c r="D38" s="124" t="s">
        <v>86</v>
      </c>
      <c r="E38" s="130">
        <v>18425959.434836045</v>
      </c>
      <c r="F38" s="124">
        <v>16917674.864895634</v>
      </c>
      <c r="G38" s="125" t="s">
        <v>86</v>
      </c>
      <c r="H38" s="130">
        <v>23670096.176832404</v>
      </c>
      <c r="I38" s="125">
        <v>128704.43762781244</v>
      </c>
      <c r="J38" s="130">
        <v>94123.843819627291</v>
      </c>
      <c r="K38" s="235">
        <v>59236558.75801152</v>
      </c>
      <c r="L38" s="238">
        <f>SUM($D$38:$J$38)</f>
        <v>59236558.75801152</v>
      </c>
    </row>
    <row r="39" spans="1:12" ht="12.9" customHeight="1" x14ac:dyDescent="0.25">
      <c r="A39" s="312" t="s">
        <v>102</v>
      </c>
      <c r="B39" s="314">
        <f>REPORTYEAR+15</f>
        <v>2039</v>
      </c>
      <c r="C39" s="234" t="s">
        <v>85</v>
      </c>
      <c r="D39" s="120" t="s">
        <v>86</v>
      </c>
      <c r="E39" s="235">
        <v>1815432.9028517529</v>
      </c>
      <c r="F39" s="120">
        <v>217832.22311329492</v>
      </c>
      <c r="G39" s="121" t="s">
        <v>86</v>
      </c>
      <c r="H39" s="235">
        <v>653.3454631686709</v>
      </c>
      <c r="I39" s="121">
        <v>9326.8471361215761</v>
      </c>
      <c r="J39" s="235">
        <v>1987.2896924127908</v>
      </c>
      <c r="K39" s="235">
        <v>2045232.608256751</v>
      </c>
      <c r="L39" s="236">
        <f>SUM($D$39:$J$39)</f>
        <v>2045232.6082567507</v>
      </c>
    </row>
    <row r="40" spans="1:12" x14ac:dyDescent="0.25">
      <c r="A40" s="313"/>
      <c r="B40" s="315"/>
      <c r="C40" s="123" t="s">
        <v>87</v>
      </c>
      <c r="D40" s="124" t="s">
        <v>86</v>
      </c>
      <c r="E40" s="130">
        <v>19073419.133553538</v>
      </c>
      <c r="F40" s="124">
        <v>17027724.967398889</v>
      </c>
      <c r="G40" s="125" t="s">
        <v>86</v>
      </c>
      <c r="H40" s="130">
        <v>23794777.2232593</v>
      </c>
      <c r="I40" s="125">
        <v>129185.33588819482</v>
      </c>
      <c r="J40" s="130">
        <v>94240.073726256407</v>
      </c>
      <c r="K40" s="235">
        <v>60119346.733826183</v>
      </c>
      <c r="L40" s="238">
        <f>SUM($D$40:$J$40)</f>
        <v>60119346.733826183</v>
      </c>
    </row>
    <row r="42" spans="1:12" x14ac:dyDescent="0.25">
      <c r="B42" s="112" t="s">
        <v>103</v>
      </c>
    </row>
    <row r="44" spans="1:12" x14ac:dyDescent="0.25">
      <c r="B44" s="239" t="s">
        <v>58</v>
      </c>
      <c r="C44" s="240"/>
      <c r="D44" s="240"/>
      <c r="E44" s="240"/>
      <c r="F44" s="240"/>
      <c r="G44" s="240"/>
      <c r="H44" s="240"/>
      <c r="I44" s="240"/>
      <c r="J44" s="240"/>
      <c r="K44" s="241"/>
    </row>
    <row r="45" spans="1:12" x14ac:dyDescent="0.25">
      <c r="B45" s="316"/>
      <c r="C45" s="317"/>
      <c r="D45" s="317"/>
      <c r="E45" s="317"/>
      <c r="F45" s="317"/>
      <c r="G45" s="318"/>
      <c r="H45" s="318"/>
      <c r="I45" s="318"/>
      <c r="J45" s="318"/>
      <c r="K45" s="319"/>
    </row>
    <row r="46" spans="1:12" x14ac:dyDescent="0.25">
      <c r="B46" s="320"/>
      <c r="C46" s="321"/>
      <c r="D46" s="321"/>
      <c r="E46" s="321"/>
      <c r="F46" s="321"/>
      <c r="G46" s="321"/>
      <c r="H46" s="321"/>
      <c r="I46" s="321"/>
      <c r="J46" s="321"/>
      <c r="K46" s="322"/>
    </row>
    <row r="47" spans="1:12" x14ac:dyDescent="0.25">
      <c r="B47" s="320"/>
      <c r="C47" s="321"/>
      <c r="D47" s="321"/>
      <c r="E47" s="321"/>
      <c r="F47" s="321"/>
      <c r="G47" s="321"/>
      <c r="H47" s="321"/>
      <c r="I47" s="321"/>
      <c r="J47" s="321"/>
      <c r="K47" s="322"/>
    </row>
    <row r="48" spans="1:12" x14ac:dyDescent="0.25">
      <c r="B48" s="320"/>
      <c r="C48" s="321"/>
      <c r="D48" s="321"/>
      <c r="E48" s="321"/>
      <c r="F48" s="321"/>
      <c r="G48" s="321"/>
      <c r="H48" s="321"/>
      <c r="I48" s="321"/>
      <c r="J48" s="321"/>
      <c r="K48" s="322"/>
    </row>
    <row r="49" spans="2:11" x14ac:dyDescent="0.25">
      <c r="B49" s="320"/>
      <c r="C49" s="321"/>
      <c r="D49" s="321"/>
      <c r="E49" s="321"/>
      <c r="F49" s="321"/>
      <c r="G49" s="321"/>
      <c r="H49" s="321"/>
      <c r="I49" s="321"/>
      <c r="J49" s="321"/>
      <c r="K49" s="322"/>
    </row>
    <row r="50" spans="2:11" x14ac:dyDescent="0.25">
      <c r="B50" s="323"/>
      <c r="C50" s="324"/>
      <c r="D50" s="324"/>
      <c r="E50" s="324"/>
      <c r="F50" s="324"/>
      <c r="G50" s="324"/>
      <c r="H50" s="324"/>
      <c r="I50" s="324"/>
      <c r="J50" s="324"/>
      <c r="K50" s="325"/>
    </row>
  </sheetData>
  <mergeCells count="33">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9:A40"/>
    <mergeCell ref="B39:B40"/>
    <mergeCell ref="B45:K50"/>
    <mergeCell ref="A33:A34"/>
    <mergeCell ref="B33:B34"/>
    <mergeCell ref="A35:A36"/>
    <mergeCell ref="B35:B36"/>
    <mergeCell ref="A37:A38"/>
    <mergeCell ref="B37:B38"/>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294F-9D16-4A89-9A5A-DAA2346C88EC}">
  <sheetPr>
    <pageSetUpPr fitToPage="1"/>
  </sheetPr>
  <dimension ref="A1:L50"/>
  <sheetViews>
    <sheetView zoomScale="90" zoomScaleNormal="90" workbookViewId="0">
      <pane xSplit="3" ySplit="8" topLeftCell="D9"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2.6640625" style="112" customWidth="1"/>
    <col min="2" max="2" width="6.6640625" style="112" customWidth="1"/>
    <col min="3" max="3" width="16.6640625" style="112" bestFit="1" customWidth="1"/>
    <col min="4" max="8" width="13.6640625" style="174" customWidth="1"/>
    <col min="9" max="9" width="16" style="174" customWidth="1"/>
    <col min="10" max="12" width="13.6640625" style="174" customWidth="1"/>
    <col min="13" max="16384" width="9.109375" style="112"/>
  </cols>
  <sheetData>
    <row r="1" spans="1:12" ht="17.399999999999999" x14ac:dyDescent="0.3">
      <c r="A1" s="111" t="s">
        <v>71</v>
      </c>
      <c r="L1" s="113" t="s">
        <v>25</v>
      </c>
    </row>
    <row r="2" spans="1:12" ht="18" customHeight="1" x14ac:dyDescent="0.3">
      <c r="A2" s="111" t="str">
        <f>"CY "&amp;REPORTYEAR&amp;""</f>
        <v>CY 2024</v>
      </c>
    </row>
    <row r="3" spans="1:12" x14ac:dyDescent="0.25">
      <c r="A3" s="114" t="s">
        <v>104</v>
      </c>
      <c r="B3" s="115"/>
      <c r="C3" s="115"/>
      <c r="D3" s="175"/>
      <c r="E3" s="175"/>
      <c r="F3" s="175"/>
      <c r="G3" s="175"/>
      <c r="H3" s="175"/>
    </row>
    <row r="4" spans="1:12" ht="12.9" customHeight="1" x14ac:dyDescent="0.25"/>
    <row r="5" spans="1:12" ht="12.9" customHeight="1" x14ac:dyDescent="0.25">
      <c r="A5" s="112" t="s">
        <v>105</v>
      </c>
      <c r="G5" s="112"/>
    </row>
    <row r="6" spans="1:12" ht="12.9" customHeight="1" x14ac:dyDescent="0.25">
      <c r="A6" s="112" t="s">
        <v>106</v>
      </c>
      <c r="G6" s="112"/>
    </row>
    <row r="7" spans="1:12" ht="12.9" customHeight="1" x14ac:dyDescent="0.25">
      <c r="G7" s="112"/>
    </row>
    <row r="8" spans="1:12" ht="39.6" x14ac:dyDescent="0.25">
      <c r="D8" s="233" t="s">
        <v>75</v>
      </c>
      <c r="E8" s="179" t="s">
        <v>76</v>
      </c>
      <c r="F8" s="233" t="s">
        <v>77</v>
      </c>
      <c r="G8" s="233" t="s">
        <v>78</v>
      </c>
      <c r="H8" s="233" t="s">
        <v>79</v>
      </c>
      <c r="I8" s="179" t="s">
        <v>107</v>
      </c>
      <c r="J8" s="233" t="s">
        <v>81</v>
      </c>
      <c r="K8" s="179" t="s">
        <v>108</v>
      </c>
      <c r="L8" s="179" t="s">
        <v>109</v>
      </c>
    </row>
    <row r="9" spans="1:12" ht="12.9" customHeight="1" x14ac:dyDescent="0.25">
      <c r="A9" s="313" t="s">
        <v>84</v>
      </c>
      <c r="B9" s="314">
        <f>REPORTYEAR</f>
        <v>2024</v>
      </c>
      <c r="C9" s="119" t="s">
        <v>85</v>
      </c>
      <c r="D9" s="120" t="s">
        <v>86</v>
      </c>
      <c r="E9" s="235">
        <v>1230056.5</v>
      </c>
      <c r="F9" s="120">
        <v>137191.16666666666</v>
      </c>
      <c r="G9" s="121" t="s">
        <v>86</v>
      </c>
      <c r="H9" s="235">
        <v>480.08333333333331</v>
      </c>
      <c r="I9" s="121">
        <v>6085.666666666667</v>
      </c>
      <c r="J9" s="235">
        <v>1449.75</v>
      </c>
      <c r="K9" s="235">
        <v>1375263.1666666667</v>
      </c>
      <c r="L9" s="236">
        <f>SUM($D$9:$J$9)</f>
        <v>1375263.1666666667</v>
      </c>
    </row>
    <row r="10" spans="1:12" x14ac:dyDescent="0.25">
      <c r="A10" s="313"/>
      <c r="B10" s="315"/>
      <c r="C10" s="123" t="s">
        <v>87</v>
      </c>
      <c r="D10" s="237" t="s">
        <v>86</v>
      </c>
      <c r="E10" s="237">
        <v>8676639.3041654304</v>
      </c>
      <c r="F10" s="237">
        <v>12052977.385674357</v>
      </c>
      <c r="G10" s="237" t="s">
        <v>86</v>
      </c>
      <c r="H10" s="237">
        <v>6838714.603535234</v>
      </c>
      <c r="I10" s="237">
        <v>84914.67806040078</v>
      </c>
      <c r="J10" s="237">
        <v>68944.959740811173</v>
      </c>
      <c r="K10" s="235">
        <v>27722190.931176234</v>
      </c>
      <c r="L10" s="238">
        <f>SUM($D$10:$J$10)</f>
        <v>27722190.931176234</v>
      </c>
    </row>
    <row r="11" spans="1:12" ht="12.9" customHeight="1" x14ac:dyDescent="0.25">
      <c r="A11" s="313" t="s">
        <v>88</v>
      </c>
      <c r="B11" s="314">
        <f>REPORTYEAR+1</f>
        <v>2025</v>
      </c>
      <c r="C11" s="234" t="s">
        <v>85</v>
      </c>
      <c r="D11" s="120" t="s">
        <v>86</v>
      </c>
      <c r="E11" s="235">
        <v>1244506.3738743956</v>
      </c>
      <c r="F11" s="120">
        <v>138084.80234916182</v>
      </c>
      <c r="G11" s="121" t="s">
        <v>86</v>
      </c>
      <c r="H11" s="235">
        <v>480.08333333333326</v>
      </c>
      <c r="I11" s="121">
        <v>6229.2685217874141</v>
      </c>
      <c r="J11" s="235">
        <v>1440.0868150130152</v>
      </c>
      <c r="K11" s="235">
        <v>1390740.6148936911</v>
      </c>
      <c r="L11" s="236">
        <f>SUM($D$11:$J$11)</f>
        <v>1390740.6148936911</v>
      </c>
    </row>
    <row r="12" spans="1:12" x14ac:dyDescent="0.25">
      <c r="A12" s="313"/>
      <c r="B12" s="315"/>
      <c r="C12" s="123" t="s">
        <v>87</v>
      </c>
      <c r="D12" s="124" t="s">
        <v>86</v>
      </c>
      <c r="E12" s="130">
        <v>9080583.8330707196</v>
      </c>
      <c r="F12" s="124">
        <v>12140448.920359302</v>
      </c>
      <c r="G12" s="125" t="s">
        <v>86</v>
      </c>
      <c r="H12" s="130">
        <v>6923209.5317005394</v>
      </c>
      <c r="I12" s="125">
        <v>86081.437697598521</v>
      </c>
      <c r="J12" s="130">
        <v>67508.321418505599</v>
      </c>
      <c r="K12" s="235">
        <v>28297832.044246666</v>
      </c>
      <c r="L12" s="238">
        <f>SUM($D$12:$J$12)</f>
        <v>28297832.044246666</v>
      </c>
    </row>
    <row r="13" spans="1:12" ht="12.9" customHeight="1" x14ac:dyDescent="0.25">
      <c r="A13" s="312" t="s">
        <v>89</v>
      </c>
      <c r="B13" s="314">
        <f>REPORTYEAR+2</f>
        <v>2026</v>
      </c>
      <c r="C13" s="234" t="s">
        <v>85</v>
      </c>
      <c r="D13" s="120" t="s">
        <v>86</v>
      </c>
      <c r="E13" s="235">
        <v>1258343.9955722822</v>
      </c>
      <c r="F13" s="120">
        <v>138723.26732876233</v>
      </c>
      <c r="G13" s="121" t="s">
        <v>86</v>
      </c>
      <c r="H13" s="235">
        <v>480.08333333333326</v>
      </c>
      <c r="I13" s="121">
        <v>6342.3024674428998</v>
      </c>
      <c r="J13" s="235">
        <v>1434.4010623839386</v>
      </c>
      <c r="K13" s="235">
        <v>1405324.049764205</v>
      </c>
      <c r="L13" s="236">
        <f>SUM($D$13:$J$13)</f>
        <v>1405324.0497642045</v>
      </c>
    </row>
    <row r="14" spans="1:12" x14ac:dyDescent="0.25">
      <c r="A14" s="313"/>
      <c r="B14" s="315"/>
      <c r="C14" s="123" t="s">
        <v>87</v>
      </c>
      <c r="D14" s="124" t="s">
        <v>86</v>
      </c>
      <c r="E14" s="130">
        <v>9246199.8319314178</v>
      </c>
      <c r="F14" s="124">
        <v>11985317.352185501</v>
      </c>
      <c r="G14" s="125" t="s">
        <v>86</v>
      </c>
      <c r="H14" s="130">
        <v>7499551.524522054</v>
      </c>
      <c r="I14" s="125">
        <v>86435.294061381821</v>
      </c>
      <c r="J14" s="130">
        <v>67589.808931033898</v>
      </c>
      <c r="K14" s="235">
        <v>28885093.811631389</v>
      </c>
      <c r="L14" s="238">
        <f>SUM($D$14:$J$14)</f>
        <v>28885093.811631389</v>
      </c>
    </row>
    <row r="15" spans="1:12" ht="12.9" customHeight="1" x14ac:dyDescent="0.25">
      <c r="A15" s="312" t="s">
        <v>90</v>
      </c>
      <c r="B15" s="314">
        <f>REPORTYEAR+3</f>
        <v>2027</v>
      </c>
      <c r="C15" s="234" t="s">
        <v>85</v>
      </c>
      <c r="D15" s="120" t="s">
        <v>86</v>
      </c>
      <c r="E15" s="235">
        <v>1270998.0515386898</v>
      </c>
      <c r="F15" s="120">
        <v>139317.2173052188</v>
      </c>
      <c r="G15" s="121" t="s">
        <v>86</v>
      </c>
      <c r="H15" s="235">
        <v>480.08333333333326</v>
      </c>
      <c r="I15" s="121">
        <v>6454.301276800029</v>
      </c>
      <c r="J15" s="235">
        <v>1428.7154931297741</v>
      </c>
      <c r="K15" s="235">
        <v>1418678.3689471716</v>
      </c>
      <c r="L15" s="236">
        <f>SUM($D$15:$J$15)</f>
        <v>1418678.3689471716</v>
      </c>
    </row>
    <row r="16" spans="1:12" x14ac:dyDescent="0.25">
      <c r="A16" s="313"/>
      <c r="B16" s="315"/>
      <c r="C16" s="123" t="s">
        <v>87</v>
      </c>
      <c r="D16" s="124" t="s">
        <v>86</v>
      </c>
      <c r="E16" s="130">
        <v>9437584.1987409536</v>
      </c>
      <c r="F16" s="124">
        <v>11917557.842923516</v>
      </c>
      <c r="G16" s="125" t="s">
        <v>86</v>
      </c>
      <c r="H16" s="130">
        <v>8672621.5473894794</v>
      </c>
      <c r="I16" s="125">
        <v>87245.18848186062</v>
      </c>
      <c r="J16" s="130">
        <v>67671.710275488615</v>
      </c>
      <c r="K16" s="235">
        <v>30182680.487811301</v>
      </c>
      <c r="L16" s="238">
        <f>SUM($D$16:$J$16)</f>
        <v>30182680.487811301</v>
      </c>
    </row>
    <row r="17" spans="1:12" ht="12.9" customHeight="1" x14ac:dyDescent="0.25">
      <c r="A17" s="312" t="s">
        <v>91</v>
      </c>
      <c r="B17" s="314">
        <f>REPORTYEAR+4</f>
        <v>2028</v>
      </c>
      <c r="C17" s="234" t="s">
        <v>85</v>
      </c>
      <c r="D17" s="120" t="s">
        <v>86</v>
      </c>
      <c r="E17" s="235">
        <v>1282630.7067219226</v>
      </c>
      <c r="F17" s="120">
        <v>139806.27980001282</v>
      </c>
      <c r="G17" s="121" t="s">
        <v>86</v>
      </c>
      <c r="H17" s="235">
        <v>480.08333333333326</v>
      </c>
      <c r="I17" s="121">
        <v>6556.0607833131589</v>
      </c>
      <c r="J17" s="235">
        <v>1423.0301072445859</v>
      </c>
      <c r="K17" s="235">
        <v>1430896.1607458268</v>
      </c>
      <c r="L17" s="236">
        <f>SUM($D$17:$J$17)</f>
        <v>1430896.1607458265</v>
      </c>
    </row>
    <row r="18" spans="1:12" x14ac:dyDescent="0.25">
      <c r="A18" s="313"/>
      <c r="B18" s="315"/>
      <c r="C18" s="123" t="s">
        <v>87</v>
      </c>
      <c r="D18" s="124" t="s">
        <v>86</v>
      </c>
      <c r="E18" s="130">
        <v>9703473.6039976683</v>
      </c>
      <c r="F18" s="124">
        <v>11910075.037076332</v>
      </c>
      <c r="G18" s="125" t="s">
        <v>86</v>
      </c>
      <c r="H18" s="130">
        <v>11278945.08384615</v>
      </c>
      <c r="I18" s="125">
        <v>88061.722010685058</v>
      </c>
      <c r="J18" s="130">
        <v>67598.237203168523</v>
      </c>
      <c r="K18" s="235">
        <v>33048153.684134007</v>
      </c>
      <c r="L18" s="238">
        <f>SUM($D$18:$J$18)</f>
        <v>33048153.684134007</v>
      </c>
    </row>
    <row r="19" spans="1:12" ht="12.9" customHeight="1" x14ac:dyDescent="0.25">
      <c r="A19" s="312" t="s">
        <v>92</v>
      </c>
      <c r="B19" s="314">
        <f>REPORTYEAR+5</f>
        <v>2029</v>
      </c>
      <c r="C19" s="234" t="s">
        <v>85</v>
      </c>
      <c r="D19" s="120" t="s">
        <v>86</v>
      </c>
      <c r="E19" s="235">
        <v>1293270.1056104994</v>
      </c>
      <c r="F19" s="120">
        <v>140294.80610665851</v>
      </c>
      <c r="G19" s="121" t="s">
        <v>86</v>
      </c>
      <c r="H19" s="235">
        <v>480.08333333333326</v>
      </c>
      <c r="I19" s="121">
        <v>6646.1371750602957</v>
      </c>
      <c r="J19" s="235">
        <v>1417.3449047224592</v>
      </c>
      <c r="K19" s="235">
        <v>1442108.4771302743</v>
      </c>
      <c r="L19" s="236">
        <f>SUM($D$19:$J$19)</f>
        <v>1442108.4771302738</v>
      </c>
    </row>
    <row r="20" spans="1:12" x14ac:dyDescent="0.25">
      <c r="A20" s="313"/>
      <c r="B20" s="315"/>
      <c r="C20" s="123" t="s">
        <v>87</v>
      </c>
      <c r="D20" s="124" t="s">
        <v>86</v>
      </c>
      <c r="E20" s="130">
        <v>9925481.8979474809</v>
      </c>
      <c r="F20" s="124">
        <v>11809777.044928819</v>
      </c>
      <c r="G20" s="125" t="s">
        <v>86</v>
      </c>
      <c r="H20" s="130">
        <v>14394546.133453235</v>
      </c>
      <c r="I20" s="125">
        <v>88312.072959121288</v>
      </c>
      <c r="J20" s="130">
        <v>67508.321418505599</v>
      </c>
      <c r="K20" s="235">
        <v>36285625.470707163</v>
      </c>
      <c r="L20" s="238">
        <f>SUM($D$20:$J$20)</f>
        <v>36285625.470707163</v>
      </c>
    </row>
    <row r="21" spans="1:12" ht="12.9" customHeight="1" x14ac:dyDescent="0.25">
      <c r="A21" s="312" t="s">
        <v>93</v>
      </c>
      <c r="B21" s="314">
        <f>REPORTYEAR+6</f>
        <v>2030</v>
      </c>
      <c r="C21" s="234" t="s">
        <v>85</v>
      </c>
      <c r="D21" s="120" t="s">
        <v>86</v>
      </c>
      <c r="E21" s="235">
        <v>1303063.2041286281</v>
      </c>
      <c r="F21" s="120">
        <v>140785.04006003457</v>
      </c>
      <c r="G21" s="121" t="s">
        <v>86</v>
      </c>
      <c r="H21" s="235">
        <v>480.08333333333326</v>
      </c>
      <c r="I21" s="121">
        <v>6726.80437885009</v>
      </c>
      <c r="J21" s="235">
        <v>1411.6598855574853</v>
      </c>
      <c r="K21" s="235">
        <v>1452466.7917864036</v>
      </c>
      <c r="L21" s="236">
        <f>SUM($D$21:$J$21)</f>
        <v>1452466.7917864036</v>
      </c>
    </row>
    <row r="22" spans="1:12" x14ac:dyDescent="0.25">
      <c r="A22" s="313"/>
      <c r="B22" s="315"/>
      <c r="C22" s="123" t="s">
        <v>87</v>
      </c>
      <c r="D22" s="124" t="s">
        <v>86</v>
      </c>
      <c r="E22" s="130">
        <v>10248151.261408158</v>
      </c>
      <c r="F22" s="124">
        <v>11786670.06601122</v>
      </c>
      <c r="G22" s="125" t="s">
        <v>86</v>
      </c>
      <c r="H22" s="130">
        <v>16525672.97122284</v>
      </c>
      <c r="I22" s="125">
        <v>88882.813519831834</v>
      </c>
      <c r="J22" s="130">
        <v>67589.808931033898</v>
      </c>
      <c r="K22" s="235">
        <v>38716966.921093084</v>
      </c>
      <c r="L22" s="238">
        <f>SUM($D$22:$J$22)</f>
        <v>38716966.921093084</v>
      </c>
    </row>
    <row r="23" spans="1:12" ht="12.9" customHeight="1" x14ac:dyDescent="0.25">
      <c r="A23" s="312" t="s">
        <v>94</v>
      </c>
      <c r="B23" s="314">
        <f>REPORTYEAR+7</f>
        <v>2031</v>
      </c>
      <c r="C23" s="234" t="s">
        <v>85</v>
      </c>
      <c r="D23" s="120" t="s">
        <v>86</v>
      </c>
      <c r="E23" s="235">
        <v>1312260.4926263208</v>
      </c>
      <c r="F23" s="120">
        <v>141298.06349184117</v>
      </c>
      <c r="G23" s="121" t="s">
        <v>86</v>
      </c>
      <c r="H23" s="235">
        <v>480.08333333333326</v>
      </c>
      <c r="I23" s="121">
        <v>6799.8922681174126</v>
      </c>
      <c r="J23" s="235">
        <v>1405.9750497438308</v>
      </c>
      <c r="K23" s="235">
        <v>1462244.5067693566</v>
      </c>
      <c r="L23" s="236">
        <f>SUM($D$23:$J$23)</f>
        <v>1462244.5067693566</v>
      </c>
    </row>
    <row r="24" spans="1:12" x14ac:dyDescent="0.25">
      <c r="A24" s="313"/>
      <c r="B24" s="315"/>
      <c r="C24" s="123" t="s">
        <v>87</v>
      </c>
      <c r="D24" s="124" t="s">
        <v>86</v>
      </c>
      <c r="E24" s="130">
        <v>10652005.925143218</v>
      </c>
      <c r="F24" s="124">
        <v>11788354.56471605</v>
      </c>
      <c r="G24" s="125" t="s">
        <v>86</v>
      </c>
      <c r="H24" s="130">
        <v>17572088.107380956</v>
      </c>
      <c r="I24" s="125">
        <v>89548.414984926887</v>
      </c>
      <c r="J24" s="130">
        <v>67671.710275488615</v>
      </c>
      <c r="K24" s="235">
        <v>40169668.722500637</v>
      </c>
      <c r="L24" s="238">
        <f>SUM($D$24:$J$24)</f>
        <v>40169668.722500637</v>
      </c>
    </row>
    <row r="25" spans="1:12" ht="12.9" customHeight="1" x14ac:dyDescent="0.25">
      <c r="A25" s="312" t="s">
        <v>95</v>
      </c>
      <c r="B25" s="314">
        <f>REPORTYEAR+8</f>
        <v>2032</v>
      </c>
      <c r="C25" s="234" t="s">
        <v>85</v>
      </c>
      <c r="D25" s="120" t="s">
        <v>86</v>
      </c>
      <c r="E25" s="235">
        <v>1321126.8722631906</v>
      </c>
      <c r="F25" s="120">
        <v>141814.15506868801</v>
      </c>
      <c r="G25" s="121" t="s">
        <v>86</v>
      </c>
      <c r="H25" s="235">
        <v>480.08333333333326</v>
      </c>
      <c r="I25" s="121">
        <v>6866.7001457324905</v>
      </c>
      <c r="J25" s="235">
        <v>1400.2903972755025</v>
      </c>
      <c r="K25" s="235">
        <v>1471688.10120822</v>
      </c>
      <c r="L25" s="236">
        <f>SUM($D$25:$J$25)</f>
        <v>1471688.1012082198</v>
      </c>
    </row>
    <row r="26" spans="1:12" x14ac:dyDescent="0.25">
      <c r="A26" s="313"/>
      <c r="B26" s="315"/>
      <c r="C26" s="123" t="s">
        <v>87</v>
      </c>
      <c r="D26" s="124" t="s">
        <v>86</v>
      </c>
      <c r="E26" s="130">
        <v>11210316.71519126</v>
      </c>
      <c r="F26" s="124">
        <v>11866032.535630651</v>
      </c>
      <c r="G26" s="125" t="s">
        <v>86</v>
      </c>
      <c r="H26" s="130">
        <v>18839155.602681346</v>
      </c>
      <c r="I26" s="125">
        <v>90354.521271982303</v>
      </c>
      <c r="J26" s="130">
        <v>67598.237203168523</v>
      </c>
      <c r="K26" s="235">
        <v>42073457.611978404</v>
      </c>
      <c r="L26" s="238">
        <f>SUM($D$26:$J$26)</f>
        <v>42073457.611978404</v>
      </c>
    </row>
    <row r="27" spans="1:12" ht="12.9" customHeight="1" x14ac:dyDescent="0.25">
      <c r="A27" s="312" t="s">
        <v>96</v>
      </c>
      <c r="B27" s="314">
        <f>REPORTYEAR+9</f>
        <v>2033</v>
      </c>
      <c r="C27" s="234" t="s">
        <v>85</v>
      </c>
      <c r="D27" s="120" t="s">
        <v>86</v>
      </c>
      <c r="E27" s="235">
        <v>1329831.8546007976</v>
      </c>
      <c r="F27" s="120">
        <v>142338.45812895315</v>
      </c>
      <c r="G27" s="121" t="s">
        <v>86</v>
      </c>
      <c r="H27" s="235">
        <v>480.08333333333326</v>
      </c>
      <c r="I27" s="121">
        <v>6928.3121255812803</v>
      </c>
      <c r="J27" s="235">
        <v>1394.6059281465759</v>
      </c>
      <c r="K27" s="235">
        <v>1480973.3141168123</v>
      </c>
      <c r="L27" s="236">
        <f>SUM($D$27:$J$27)</f>
        <v>1480973.3141168118</v>
      </c>
    </row>
    <row r="28" spans="1:12" x14ac:dyDescent="0.25">
      <c r="A28" s="313"/>
      <c r="B28" s="315"/>
      <c r="C28" s="123" t="s">
        <v>87</v>
      </c>
      <c r="D28" s="124" t="s">
        <v>86</v>
      </c>
      <c r="E28" s="130">
        <v>11631101.188042244</v>
      </c>
      <c r="F28" s="124">
        <v>11815796.304344241</v>
      </c>
      <c r="G28" s="125" t="s">
        <v>86</v>
      </c>
      <c r="H28" s="130">
        <v>18787390.919824276</v>
      </c>
      <c r="I28" s="125">
        <v>90536.244093196539</v>
      </c>
      <c r="J28" s="130">
        <v>67508.321418505599</v>
      </c>
      <c r="K28" s="235">
        <v>42392332.977722466</v>
      </c>
      <c r="L28" s="238">
        <f>SUM($D$28:$J$28)</f>
        <v>42392332.977722466</v>
      </c>
    </row>
    <row r="29" spans="1:12" ht="12.9" customHeight="1" x14ac:dyDescent="0.25">
      <c r="A29" s="312" t="s">
        <v>97</v>
      </c>
      <c r="B29" s="314">
        <f>REPORTYEAR+10</f>
        <v>2034</v>
      </c>
      <c r="C29" s="234" t="s">
        <v>85</v>
      </c>
      <c r="D29" s="120" t="s">
        <v>86</v>
      </c>
      <c r="E29" s="235">
        <v>1338457.1028120788</v>
      </c>
      <c r="F29" s="120">
        <v>142834.47183765942</v>
      </c>
      <c r="G29" s="121" t="s">
        <v>86</v>
      </c>
      <c r="H29" s="235">
        <v>480.08333333333326</v>
      </c>
      <c r="I29" s="121">
        <v>6985.5677218849041</v>
      </c>
      <c r="J29" s="235">
        <v>1388.9216423512075</v>
      </c>
      <c r="K29" s="235">
        <v>1490146.147347308</v>
      </c>
      <c r="L29" s="236">
        <f>SUM($D$29:$J$29)</f>
        <v>1490146.1473473075</v>
      </c>
    </row>
    <row r="30" spans="1:12" x14ac:dyDescent="0.25">
      <c r="A30" s="313"/>
      <c r="B30" s="315"/>
      <c r="C30" s="123" t="s">
        <v>87</v>
      </c>
      <c r="D30" s="124" t="s">
        <v>86</v>
      </c>
      <c r="E30" s="130">
        <v>12059842.443516064</v>
      </c>
      <c r="F30" s="124">
        <v>11811485.42565426</v>
      </c>
      <c r="G30" s="125" t="s">
        <v>86</v>
      </c>
      <c r="H30" s="130">
        <v>18805027.198981114</v>
      </c>
      <c r="I30" s="125">
        <v>90958.652364512323</v>
      </c>
      <c r="J30" s="130">
        <v>67589.808931033898</v>
      </c>
      <c r="K30" s="235">
        <v>42834903.529446989</v>
      </c>
      <c r="L30" s="238">
        <f>SUM($D$30:$J$30)</f>
        <v>42834903.529446982</v>
      </c>
    </row>
    <row r="31" spans="1:12" ht="12.9" customHeight="1" x14ac:dyDescent="0.25">
      <c r="A31" s="312" t="s">
        <v>98</v>
      </c>
      <c r="B31" s="314">
        <f>REPORTYEAR+11</f>
        <v>2035</v>
      </c>
      <c r="C31" s="234" t="s">
        <v>85</v>
      </c>
      <c r="D31" s="120" t="s">
        <v>86</v>
      </c>
      <c r="E31" s="235">
        <v>1346947.747106985</v>
      </c>
      <c r="F31" s="120">
        <v>143259.49355414309</v>
      </c>
      <c r="G31" s="121" t="s">
        <v>86</v>
      </c>
      <c r="H31" s="235">
        <v>480.08333333333326</v>
      </c>
      <c r="I31" s="121">
        <v>7039.0081392280963</v>
      </c>
      <c r="J31" s="235">
        <v>1383.2375398834083</v>
      </c>
      <c r="K31" s="235">
        <v>1499109.5696735729</v>
      </c>
      <c r="L31" s="236">
        <f>SUM($D$31:$J$31)</f>
        <v>1499109.5696735727</v>
      </c>
    </row>
    <row r="32" spans="1:12" x14ac:dyDescent="0.25">
      <c r="A32" s="313"/>
      <c r="B32" s="315"/>
      <c r="C32" s="123" t="s">
        <v>87</v>
      </c>
      <c r="D32" s="124" t="s">
        <v>86</v>
      </c>
      <c r="E32" s="130">
        <v>12560015.999969484</v>
      </c>
      <c r="F32" s="124">
        <v>11860066.333128745</v>
      </c>
      <c r="G32" s="125" t="s">
        <v>86</v>
      </c>
      <c r="H32" s="130">
        <v>18829444.245400645</v>
      </c>
      <c r="I32" s="125">
        <v>91474.567428941358</v>
      </c>
      <c r="J32" s="130">
        <v>67671.710275488615</v>
      </c>
      <c r="K32" s="235">
        <v>43408672.856203303</v>
      </c>
      <c r="L32" s="238">
        <f>SUM($D$32:$J$32)</f>
        <v>43408672.856203295</v>
      </c>
    </row>
    <row r="33" spans="1:12" ht="12.9" customHeight="1" x14ac:dyDescent="0.25">
      <c r="A33" s="312" t="s">
        <v>99</v>
      </c>
      <c r="B33" s="314">
        <f>REPORTYEAR+12</f>
        <v>2036</v>
      </c>
      <c r="C33" s="234" t="s">
        <v>85</v>
      </c>
      <c r="D33" s="120" t="s">
        <v>86</v>
      </c>
      <c r="E33" s="235">
        <v>1355123.7385916042</v>
      </c>
      <c r="F33" s="120">
        <v>143652.50078614111</v>
      </c>
      <c r="G33" s="121" t="s">
        <v>86</v>
      </c>
      <c r="H33" s="235">
        <v>480.08333333333326</v>
      </c>
      <c r="I33" s="121">
        <v>7089.3014190891772</v>
      </c>
      <c r="J33" s="235">
        <v>1377.5536207373384</v>
      </c>
      <c r="K33" s="235">
        <v>1507723.1777509048</v>
      </c>
      <c r="L33" s="236">
        <f>SUM($D$33:$J$33)</f>
        <v>1507723.1777509048</v>
      </c>
    </row>
    <row r="34" spans="1:12" x14ac:dyDescent="0.25">
      <c r="A34" s="313"/>
      <c r="B34" s="315"/>
      <c r="C34" s="123" t="s">
        <v>87</v>
      </c>
      <c r="D34" s="124" t="s">
        <v>86</v>
      </c>
      <c r="E34" s="130">
        <v>13156833.181264188</v>
      </c>
      <c r="F34" s="124">
        <v>12021839.940934604</v>
      </c>
      <c r="G34" s="125" t="s">
        <v>86</v>
      </c>
      <c r="H34" s="130">
        <v>18963177.793258224</v>
      </c>
      <c r="I34" s="125">
        <v>92134.267340526974</v>
      </c>
      <c r="J34" s="130">
        <v>67598.237203168523</v>
      </c>
      <c r="K34" s="235">
        <v>44301583.420000702</v>
      </c>
      <c r="L34" s="238">
        <f>SUM($D$34:$J$34)</f>
        <v>44301583.420000702</v>
      </c>
    </row>
    <row r="35" spans="1:12" ht="12.9" customHeight="1" x14ac:dyDescent="0.25">
      <c r="A35" s="312" t="s">
        <v>100</v>
      </c>
      <c r="B35" s="314">
        <f>REPORTYEAR+13</f>
        <v>2037</v>
      </c>
      <c r="C35" s="234" t="s">
        <v>85</v>
      </c>
      <c r="D35" s="120" t="s">
        <v>86</v>
      </c>
      <c r="E35" s="235">
        <v>1362835.7458309948</v>
      </c>
      <c r="F35" s="120">
        <v>144056.36486787774</v>
      </c>
      <c r="G35" s="121" t="s">
        <v>86</v>
      </c>
      <c r="H35" s="235">
        <v>480.08333333333326</v>
      </c>
      <c r="I35" s="121">
        <v>7136.8130942358293</v>
      </c>
      <c r="J35" s="235">
        <v>1371.8698849070306</v>
      </c>
      <c r="K35" s="235">
        <v>1515880.8770113487</v>
      </c>
      <c r="L35" s="236">
        <f>SUM($D$35:$J$35)</f>
        <v>1515880.8770113485</v>
      </c>
    </row>
    <row r="36" spans="1:12" x14ac:dyDescent="0.25">
      <c r="A36" s="313"/>
      <c r="B36" s="315"/>
      <c r="C36" s="123" t="s">
        <v>87</v>
      </c>
      <c r="D36" s="124" t="s">
        <v>86</v>
      </c>
      <c r="E36" s="130">
        <v>13649171.083897488</v>
      </c>
      <c r="F36" s="124">
        <v>12066721.57016642</v>
      </c>
      <c r="G36" s="125" t="s">
        <v>86</v>
      </c>
      <c r="H36" s="130">
        <v>18972049.839718848</v>
      </c>
      <c r="I36" s="125">
        <v>92163.520529973655</v>
      </c>
      <c r="J36" s="130">
        <v>67508.321418505599</v>
      </c>
      <c r="K36" s="235">
        <v>44847614.335731238</v>
      </c>
      <c r="L36" s="238">
        <f>SUM($D$36:$J$36)</f>
        <v>44847614.335731238</v>
      </c>
    </row>
    <row r="37" spans="1:12" ht="12.9" customHeight="1" x14ac:dyDescent="0.25">
      <c r="A37" s="312" t="s">
        <v>101</v>
      </c>
      <c r="B37" s="314">
        <f>REPORTYEAR+14</f>
        <v>2038</v>
      </c>
      <c r="C37" s="234" t="s">
        <v>85</v>
      </c>
      <c r="D37" s="120" t="s">
        <v>86</v>
      </c>
      <c r="E37" s="235">
        <v>1370113.663698378</v>
      </c>
      <c r="F37" s="120">
        <v>144434.93016342566</v>
      </c>
      <c r="G37" s="121" t="s">
        <v>86</v>
      </c>
      <c r="H37" s="235">
        <v>480.08333333333326</v>
      </c>
      <c r="I37" s="121">
        <v>7181.6408658109713</v>
      </c>
      <c r="J37" s="235">
        <v>1366.1863323865496</v>
      </c>
      <c r="K37" s="235">
        <v>1523576.5043933345</v>
      </c>
      <c r="L37" s="236">
        <f>SUM($D$37:$J$37)</f>
        <v>1523576.5043933343</v>
      </c>
    </row>
    <row r="38" spans="1:12" x14ac:dyDescent="0.25">
      <c r="A38" s="313"/>
      <c r="B38" s="315"/>
      <c r="C38" s="123" t="s">
        <v>87</v>
      </c>
      <c r="D38" s="124" t="s">
        <v>86</v>
      </c>
      <c r="E38" s="130">
        <v>14186696.369434416</v>
      </c>
      <c r="F38" s="124">
        <v>12147994.388541246</v>
      </c>
      <c r="G38" s="125" t="s">
        <v>86</v>
      </c>
      <c r="H38" s="130">
        <v>19038285.407387588</v>
      </c>
      <c r="I38" s="125">
        <v>92441.645123379596</v>
      </c>
      <c r="J38" s="130">
        <v>67589.808931033898</v>
      </c>
      <c r="K38" s="235">
        <v>45533007.619417667</v>
      </c>
      <c r="L38" s="238">
        <f>SUM($D$38:$J$38)</f>
        <v>45533007.61941766</v>
      </c>
    </row>
    <row r="39" spans="1:12" ht="12.9" customHeight="1" x14ac:dyDescent="0.25">
      <c r="A39" s="312" t="s">
        <v>102</v>
      </c>
      <c r="B39" s="314">
        <f>REPORTYEAR+15</f>
        <v>2039</v>
      </c>
      <c r="C39" s="234" t="s">
        <v>85</v>
      </c>
      <c r="D39" s="120" t="s">
        <v>86</v>
      </c>
      <c r="E39" s="235">
        <v>1377056.3144251083</v>
      </c>
      <c r="F39" s="120">
        <v>144807.02036679667</v>
      </c>
      <c r="G39" s="121" t="s">
        <v>86</v>
      </c>
      <c r="H39" s="235">
        <v>480.08333333333326</v>
      </c>
      <c r="I39" s="121">
        <v>7223.8631495969557</v>
      </c>
      <c r="J39" s="235">
        <v>1360.5029631700602</v>
      </c>
      <c r="K39" s="235">
        <v>1530927.7842380053</v>
      </c>
      <c r="L39" s="236">
        <f>SUM($D$39:$J$39)</f>
        <v>1530927.7842380053</v>
      </c>
    </row>
    <row r="40" spans="1:12" x14ac:dyDescent="0.25">
      <c r="A40" s="313"/>
      <c r="B40" s="315"/>
      <c r="C40" s="123" t="s">
        <v>87</v>
      </c>
      <c r="D40" s="124" t="s">
        <v>86</v>
      </c>
      <c r="E40" s="130">
        <v>14739175.414315673</v>
      </c>
      <c r="F40" s="124">
        <v>12246222.63386507</v>
      </c>
      <c r="G40" s="125" t="s">
        <v>86</v>
      </c>
      <c r="H40" s="130">
        <v>19113823.284348637</v>
      </c>
      <c r="I40" s="125">
        <v>92820.798581954936</v>
      </c>
      <c r="J40" s="130">
        <v>67671.710275488615</v>
      </c>
      <c r="K40" s="235">
        <v>46259713.841386825</v>
      </c>
      <c r="L40" s="238">
        <f>SUM($D$40:$J$40)</f>
        <v>46259713.841386825</v>
      </c>
    </row>
    <row r="42" spans="1:12" x14ac:dyDescent="0.25">
      <c r="B42" s="112" t="s">
        <v>103</v>
      </c>
    </row>
    <row r="44" spans="1:12" x14ac:dyDescent="0.25">
      <c r="B44" s="239" t="s">
        <v>58</v>
      </c>
      <c r="C44" s="240"/>
      <c r="D44" s="240"/>
      <c r="E44" s="240"/>
      <c r="F44" s="240"/>
      <c r="G44" s="240"/>
      <c r="H44" s="240"/>
      <c r="I44" s="240"/>
      <c r="J44" s="240"/>
      <c r="K44" s="241"/>
    </row>
    <row r="45" spans="1:12" x14ac:dyDescent="0.25">
      <c r="B45" s="316"/>
      <c r="C45" s="317"/>
      <c r="D45" s="317"/>
      <c r="E45" s="317"/>
      <c r="F45" s="317"/>
      <c r="G45" s="318"/>
      <c r="H45" s="318"/>
      <c r="I45" s="318"/>
      <c r="J45" s="318"/>
      <c r="K45" s="319"/>
    </row>
    <row r="46" spans="1:12" ht="12.6" customHeight="1" x14ac:dyDescent="0.25">
      <c r="B46" s="320"/>
      <c r="C46" s="321"/>
      <c r="D46" s="321"/>
      <c r="E46" s="321"/>
      <c r="F46" s="321"/>
      <c r="G46" s="321"/>
      <c r="H46" s="321"/>
      <c r="I46" s="321"/>
      <c r="J46" s="321"/>
      <c r="K46" s="322"/>
    </row>
    <row r="47" spans="1:12" x14ac:dyDescent="0.25">
      <c r="B47" s="320"/>
      <c r="C47" s="321"/>
      <c r="D47" s="321"/>
      <c r="E47" s="321"/>
      <c r="F47" s="321"/>
      <c r="G47" s="321"/>
      <c r="H47" s="321"/>
      <c r="I47" s="321"/>
      <c r="J47" s="321"/>
      <c r="K47" s="322"/>
    </row>
    <row r="48" spans="1:12" x14ac:dyDescent="0.25">
      <c r="B48" s="320"/>
      <c r="C48" s="321"/>
      <c r="D48" s="321"/>
      <c r="E48" s="321"/>
      <c r="F48" s="321"/>
      <c r="G48" s="321"/>
      <c r="H48" s="321"/>
      <c r="I48" s="321"/>
      <c r="J48" s="321"/>
      <c r="K48" s="322"/>
    </row>
    <row r="49" spans="2:11" x14ac:dyDescent="0.25">
      <c r="B49" s="320"/>
      <c r="C49" s="321"/>
      <c r="D49" s="321"/>
      <c r="E49" s="321"/>
      <c r="F49" s="321"/>
      <c r="G49" s="321"/>
      <c r="H49" s="321"/>
      <c r="I49" s="321"/>
      <c r="J49" s="321"/>
      <c r="K49" s="322"/>
    </row>
    <row r="50" spans="2:11" x14ac:dyDescent="0.25">
      <c r="B50" s="323"/>
      <c r="C50" s="324"/>
      <c r="D50" s="324"/>
      <c r="E50" s="324"/>
      <c r="F50" s="324"/>
      <c r="G50" s="324"/>
      <c r="H50" s="324"/>
      <c r="I50" s="324"/>
      <c r="J50" s="324"/>
      <c r="K50" s="325"/>
    </row>
  </sheetData>
  <mergeCells count="33">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9:A40"/>
    <mergeCell ref="B39:B40"/>
    <mergeCell ref="B45:K50"/>
    <mergeCell ref="A33:A34"/>
    <mergeCell ref="B33:B34"/>
    <mergeCell ref="A35:A36"/>
    <mergeCell ref="B35:B36"/>
    <mergeCell ref="A37:A38"/>
    <mergeCell ref="B37:B38"/>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CEC4-CBBC-4DC0-AAF7-C022C19A8A04}">
  <sheetPr>
    <tabColor rgb="FFFF0000"/>
    <pageSetUpPr fitToPage="1"/>
  </sheetPr>
  <dimension ref="A1:W35"/>
  <sheetViews>
    <sheetView zoomScale="80" zoomScaleNormal="80" workbookViewId="0">
      <pane xSplit="2" ySplit="8" topLeftCell="C9" activePane="bottomRight" state="frozen"/>
      <selection pane="topRight" activeCell="F18" sqref="F18"/>
      <selection pane="bottomLeft" activeCell="F18" sqref="F18"/>
      <selection pane="bottomRight" activeCell="F15" sqref="F15"/>
    </sheetView>
  </sheetViews>
  <sheetFormatPr defaultColWidth="9.109375" defaultRowHeight="13.2" x14ac:dyDescent="0.25"/>
  <cols>
    <col min="1" max="1" width="12.6640625" style="112" customWidth="1"/>
    <col min="2" max="2" width="6.6640625" style="112" customWidth="1"/>
    <col min="3" max="10" width="15.6640625" style="174" customWidth="1"/>
    <col min="11" max="11" width="21.6640625" style="112" customWidth="1"/>
    <col min="12" max="13" width="14.88671875" style="112" customWidth="1"/>
    <col min="14" max="14" width="14.6640625" style="112" customWidth="1"/>
    <col min="15" max="15" width="15.88671875" style="112" customWidth="1"/>
    <col min="16" max="16" width="14.44140625" style="112" customWidth="1"/>
    <col min="17" max="17" width="13.33203125" style="112" customWidth="1"/>
    <col min="18" max="16384" width="9.109375" style="112"/>
  </cols>
  <sheetData>
    <row r="1" spans="1:23" ht="17.399999999999999" x14ac:dyDescent="0.3">
      <c r="A1" s="111" t="s">
        <v>71</v>
      </c>
      <c r="K1" s="248" t="s">
        <v>110</v>
      </c>
    </row>
    <row r="2" spans="1:23" ht="18" customHeight="1" x14ac:dyDescent="0.3">
      <c r="A2" s="111" t="s">
        <v>111</v>
      </c>
      <c r="K2" s="248" t="s">
        <v>112</v>
      </c>
    </row>
    <row r="3" spans="1:23" x14ac:dyDescent="0.25">
      <c r="A3" s="114" t="s">
        <v>113</v>
      </c>
      <c r="B3" s="115"/>
      <c r="C3" s="175"/>
      <c r="D3" s="175"/>
      <c r="E3" s="175"/>
      <c r="F3" s="175"/>
      <c r="G3" s="242" t="s">
        <v>114</v>
      </c>
    </row>
    <row r="5" spans="1:23" ht="13.8" x14ac:dyDescent="0.25">
      <c r="C5" s="243" t="s">
        <v>115</v>
      </c>
      <c r="D5" s="242"/>
      <c r="E5" s="242"/>
      <c r="F5" s="242"/>
      <c r="G5" s="242"/>
    </row>
    <row r="6" spans="1:23" ht="42.75" customHeight="1" x14ac:dyDescent="0.25">
      <c r="C6" s="326" t="s">
        <v>116</v>
      </c>
      <c r="D6" s="326"/>
      <c r="E6" s="326"/>
      <c r="F6" s="326"/>
      <c r="G6" s="326"/>
      <c r="H6" s="326"/>
      <c r="I6" s="326"/>
      <c r="J6" s="326"/>
      <c r="K6" s="326"/>
      <c r="L6" s="85"/>
    </row>
    <row r="7" spans="1:23" x14ac:dyDescent="0.25">
      <c r="C7" s="233" t="s">
        <v>117</v>
      </c>
      <c r="D7" s="233" t="s">
        <v>118</v>
      </c>
      <c r="E7" s="233" t="s">
        <v>119</v>
      </c>
      <c r="F7" s="233" t="s">
        <v>120</v>
      </c>
      <c r="G7" s="233" t="s">
        <v>121</v>
      </c>
      <c r="H7" s="233" t="s">
        <v>122</v>
      </c>
      <c r="I7" s="233" t="s">
        <v>123</v>
      </c>
      <c r="J7" s="233" t="s">
        <v>124</v>
      </c>
      <c r="K7" s="244" t="s">
        <v>125</v>
      </c>
    </row>
    <row r="8" spans="1:23" ht="105.6" x14ac:dyDescent="0.25">
      <c r="C8" s="179" t="s">
        <v>126</v>
      </c>
      <c r="D8" s="179" t="s">
        <v>127</v>
      </c>
      <c r="E8" s="179" t="s">
        <v>128</v>
      </c>
      <c r="F8" s="179" t="s">
        <v>129</v>
      </c>
      <c r="G8" s="179" t="s">
        <v>130</v>
      </c>
      <c r="H8" s="179" t="s">
        <v>131</v>
      </c>
      <c r="I8" s="179" t="s">
        <v>132</v>
      </c>
      <c r="J8" s="179" t="s">
        <v>133</v>
      </c>
      <c r="K8" s="245" t="s">
        <v>134</v>
      </c>
      <c r="L8" s="174"/>
    </row>
    <row r="9" spans="1:23" x14ac:dyDescent="0.25">
      <c r="C9" s="249"/>
      <c r="D9" s="249"/>
      <c r="E9" s="249"/>
      <c r="F9" s="250" t="s">
        <v>135</v>
      </c>
      <c r="G9" s="249"/>
      <c r="H9" s="249"/>
      <c r="I9" s="249"/>
      <c r="J9" s="249"/>
      <c r="K9" s="251"/>
    </row>
    <row r="10" spans="1:23" ht="25.5" customHeight="1" x14ac:dyDescent="0.25">
      <c r="A10" s="126" t="s">
        <v>84</v>
      </c>
      <c r="B10" s="149">
        <v>2024</v>
      </c>
      <c r="C10" s="237">
        <v>27722190.931176234</v>
      </c>
      <c r="D10" s="237">
        <v>11072867.537038829</v>
      </c>
      <c r="E10" s="237">
        <v>18050356.964337606</v>
      </c>
      <c r="F10" s="253"/>
      <c r="G10" s="253"/>
      <c r="H10" s="237">
        <v>3561730.2360403445</v>
      </c>
      <c r="I10" s="237">
        <v>18657494.150310647</v>
      </c>
      <c r="J10" s="237">
        <v>20137564.317904428</v>
      </c>
      <c r="K10" s="246">
        <v>0</v>
      </c>
      <c r="L10" s="174"/>
      <c r="M10" s="174"/>
      <c r="N10" s="174"/>
      <c r="O10" s="174"/>
      <c r="P10" s="174"/>
      <c r="Q10" s="174"/>
      <c r="R10" s="174"/>
      <c r="S10" s="174"/>
      <c r="T10" s="174"/>
      <c r="U10" s="174"/>
      <c r="V10" s="174"/>
      <c r="W10" s="174"/>
    </row>
    <row r="11" spans="1:23" ht="25.5" customHeight="1" x14ac:dyDescent="0.25">
      <c r="A11" s="126" t="s">
        <v>88</v>
      </c>
      <c r="B11" s="149">
        <v>2025</v>
      </c>
      <c r="C11" s="237">
        <v>28297832.044246666</v>
      </c>
      <c r="D11" s="237">
        <v>11238448.336905964</v>
      </c>
      <c r="E11" s="237">
        <v>15526468.867220001</v>
      </c>
      <c r="F11" s="253"/>
      <c r="G11" s="253"/>
      <c r="H11" s="237">
        <v>3647904.7887632763</v>
      </c>
      <c r="I11" s="237">
        <v>19069645.713924062</v>
      </c>
      <c r="J11" s="237">
        <v>20466634.667228568</v>
      </c>
      <c r="K11" s="246">
        <v>0</v>
      </c>
      <c r="L11" s="174"/>
      <c r="M11" s="174"/>
      <c r="N11" s="174"/>
      <c r="O11" s="174"/>
      <c r="P11" s="174"/>
      <c r="Q11" s="174"/>
      <c r="R11" s="174"/>
      <c r="S11" s="174"/>
      <c r="T11" s="174"/>
      <c r="U11" s="174"/>
      <c r="V11" s="174"/>
      <c r="W11" s="174"/>
    </row>
    <row r="12" spans="1:23" ht="25.5" customHeight="1" x14ac:dyDescent="0.25">
      <c r="A12" s="126" t="s">
        <v>136</v>
      </c>
      <c r="B12" s="149">
        <v>2026</v>
      </c>
      <c r="C12" s="237">
        <v>28885093.811631389</v>
      </c>
      <c r="D12" s="237">
        <v>11305725.310072541</v>
      </c>
      <c r="E12" s="237">
        <v>15572376.623950001</v>
      </c>
      <c r="F12" s="253"/>
      <c r="G12" s="253"/>
      <c r="H12" s="237">
        <v>3686479.7130163265</v>
      </c>
      <c r="I12" s="237">
        <v>19399712.985003039</v>
      </c>
      <c r="J12" s="237">
        <v>20791106.136700887</v>
      </c>
      <c r="K12" s="246">
        <v>0</v>
      </c>
      <c r="L12" s="174"/>
      <c r="M12" s="174"/>
      <c r="N12" s="174"/>
      <c r="O12" s="174"/>
      <c r="P12" s="174"/>
      <c r="Q12" s="174"/>
      <c r="R12" s="174"/>
      <c r="S12" s="174"/>
      <c r="T12" s="174"/>
      <c r="U12" s="174"/>
      <c r="V12" s="174"/>
      <c r="W12" s="174"/>
    </row>
    <row r="13" spans="1:23" ht="26.4" x14ac:dyDescent="0.25">
      <c r="A13" s="126" t="s">
        <v>137</v>
      </c>
      <c r="B13" s="149">
        <v>2027</v>
      </c>
      <c r="C13" s="237">
        <v>30182680.487811301</v>
      </c>
      <c r="D13" s="237">
        <v>11406125.926840845</v>
      </c>
      <c r="E13" s="237">
        <v>18048806.467070002</v>
      </c>
      <c r="F13" s="253"/>
      <c r="G13" s="253"/>
      <c r="H13" s="237">
        <v>3760694.9121532724</v>
      </c>
      <c r="I13" s="237">
        <v>20087414.533181116</v>
      </c>
      <c r="J13" s="237">
        <v>21501391.881471027</v>
      </c>
      <c r="K13" s="246">
        <v>0</v>
      </c>
      <c r="L13" s="174"/>
      <c r="M13" s="174"/>
      <c r="N13" s="174"/>
      <c r="O13" s="174"/>
      <c r="P13" s="174"/>
      <c r="Q13" s="174"/>
      <c r="R13" s="174"/>
      <c r="S13" s="174"/>
      <c r="T13" s="174"/>
      <c r="U13" s="174"/>
      <c r="V13" s="174"/>
      <c r="W13" s="174"/>
    </row>
    <row r="14" spans="1:23" ht="26.4" x14ac:dyDescent="0.25">
      <c r="A14" s="126" t="s">
        <v>138</v>
      </c>
      <c r="B14" s="149">
        <v>2028</v>
      </c>
      <c r="C14" s="237">
        <v>33048153.684134007</v>
      </c>
      <c r="D14" s="237">
        <v>11515156.686853088</v>
      </c>
      <c r="E14" s="237">
        <v>23174924.65416</v>
      </c>
      <c r="F14" s="253"/>
      <c r="G14" s="253"/>
      <c r="H14" s="237">
        <v>3904026.2765426394</v>
      </c>
      <c r="I14" s="237">
        <v>21556466.559916459</v>
      </c>
      <c r="J14" s="237">
        <v>23006843.811070628</v>
      </c>
      <c r="K14" s="246">
        <v>0</v>
      </c>
      <c r="L14" s="174"/>
      <c r="M14" s="174"/>
      <c r="N14" s="174"/>
      <c r="O14" s="174"/>
      <c r="P14" s="174"/>
      <c r="Q14" s="174"/>
      <c r="R14" s="174"/>
      <c r="S14" s="174"/>
      <c r="T14" s="174"/>
      <c r="U14" s="174"/>
      <c r="V14" s="174"/>
      <c r="W14" s="174"/>
    </row>
    <row r="15" spans="1:23" ht="26.4" x14ac:dyDescent="0.25">
      <c r="A15" s="126" t="s">
        <v>139</v>
      </c>
      <c r="B15" s="149">
        <v>2029</v>
      </c>
      <c r="C15" s="237">
        <v>36285625.470707163</v>
      </c>
      <c r="D15" s="237">
        <v>11564771.918541729</v>
      </c>
      <c r="E15" s="237">
        <v>27004024.926529996</v>
      </c>
      <c r="F15" s="253"/>
      <c r="G15" s="253"/>
      <c r="H15" s="237">
        <v>4052102.0195832429</v>
      </c>
      <c r="I15" s="237">
        <v>23190359.38473592</v>
      </c>
      <c r="J15" s="237">
        <v>24660038.004512973</v>
      </c>
      <c r="K15" s="246">
        <v>0</v>
      </c>
      <c r="L15" s="174"/>
      <c r="M15" s="174"/>
      <c r="N15" s="174"/>
      <c r="O15" s="174"/>
      <c r="P15" s="174"/>
      <c r="Q15" s="174"/>
      <c r="R15" s="174"/>
      <c r="S15" s="174"/>
      <c r="T15" s="174"/>
      <c r="U15" s="174"/>
      <c r="V15" s="174"/>
      <c r="W15" s="174"/>
    </row>
    <row r="16" spans="1:23" ht="26.4" x14ac:dyDescent="0.25">
      <c r="A16" s="126" t="s">
        <v>140</v>
      </c>
      <c r="B16" s="149">
        <v>2030</v>
      </c>
      <c r="C16" s="237">
        <v>38716966.921093084</v>
      </c>
      <c r="D16" s="237">
        <v>12354421.395691149</v>
      </c>
      <c r="E16" s="237">
        <v>29100336.735780001</v>
      </c>
      <c r="F16" s="253"/>
      <c r="G16" s="253"/>
      <c r="H16" s="237">
        <v>4212390.0579530383</v>
      </c>
      <c r="I16" s="237">
        <v>24749025.323410369</v>
      </c>
      <c r="J16" s="237">
        <v>26322362.993373863</v>
      </c>
      <c r="K16" s="246">
        <v>0</v>
      </c>
      <c r="L16" s="174"/>
      <c r="M16" s="174"/>
      <c r="N16" s="174"/>
      <c r="O16" s="174"/>
      <c r="P16" s="174"/>
      <c r="Q16" s="174"/>
      <c r="R16" s="174"/>
      <c r="S16" s="174"/>
      <c r="T16" s="174"/>
      <c r="U16" s="174"/>
      <c r="V16" s="174"/>
      <c r="W16" s="174"/>
    </row>
    <row r="17" spans="1:23" ht="26.4" x14ac:dyDescent="0.25">
      <c r="A17" s="126" t="s">
        <v>141</v>
      </c>
      <c r="B17" s="149">
        <v>2031</v>
      </c>
      <c r="C17" s="237">
        <v>40169668.722500637</v>
      </c>
      <c r="D17" s="237">
        <v>12962989.299715027</v>
      </c>
      <c r="E17" s="237">
        <v>32332544.750867411</v>
      </c>
      <c r="F17" s="253"/>
      <c r="G17" s="253"/>
      <c r="H17" s="237">
        <v>4328639.1931063076</v>
      </c>
      <c r="I17" s="237">
        <v>25837141.340462934</v>
      </c>
      <c r="J17" s="237">
        <v>27295516.681752726</v>
      </c>
      <c r="K17" s="246">
        <v>0</v>
      </c>
      <c r="L17" s="174"/>
      <c r="M17" s="174"/>
      <c r="N17" s="174"/>
      <c r="O17" s="174"/>
      <c r="P17" s="174"/>
      <c r="Q17" s="174"/>
      <c r="R17" s="174"/>
      <c r="S17" s="174"/>
      <c r="T17" s="174"/>
      <c r="U17" s="174"/>
      <c r="V17" s="174"/>
      <c r="W17" s="174"/>
    </row>
    <row r="18" spans="1:23" ht="26.4" x14ac:dyDescent="0.25">
      <c r="A18" s="126" t="s">
        <v>142</v>
      </c>
      <c r="B18" s="149">
        <v>2032</v>
      </c>
      <c r="C18" s="237">
        <v>42073457.611978404</v>
      </c>
      <c r="D18" s="237">
        <v>13095619.846176744</v>
      </c>
      <c r="E18" s="237">
        <v>34123053.370639682</v>
      </c>
      <c r="F18" s="253"/>
      <c r="G18" s="253"/>
      <c r="H18" s="237">
        <v>4461435.339629136</v>
      </c>
      <c r="I18" s="237">
        <v>26902538.527808066</v>
      </c>
      <c r="J18" s="237">
        <v>28266538.930347081</v>
      </c>
      <c r="K18" s="246">
        <v>-1.4901161193847656E-8</v>
      </c>
      <c r="L18" s="174"/>
      <c r="M18" s="174"/>
      <c r="N18" s="174"/>
      <c r="O18" s="174"/>
      <c r="P18" s="174"/>
      <c r="Q18" s="174"/>
      <c r="R18" s="174"/>
      <c r="S18" s="174"/>
      <c r="T18" s="174"/>
      <c r="U18" s="174"/>
      <c r="V18" s="174"/>
      <c r="W18" s="174"/>
    </row>
    <row r="19" spans="1:23" ht="26.4" x14ac:dyDescent="0.25">
      <c r="A19" s="126" t="s">
        <v>143</v>
      </c>
      <c r="B19" s="149">
        <v>2033</v>
      </c>
      <c r="C19" s="237">
        <v>42392332.977722466</v>
      </c>
      <c r="D19" s="237">
        <v>13145789.092966102</v>
      </c>
      <c r="E19" s="237">
        <v>34981483.663638122</v>
      </c>
      <c r="F19" s="253"/>
      <c r="G19" s="253"/>
      <c r="H19" s="237">
        <v>4499594.9098014375</v>
      </c>
      <c r="I19" s="237">
        <v>27123058.458632626</v>
      </c>
      <c r="J19" s="237">
        <v>28415063.612055931</v>
      </c>
      <c r="K19" s="246">
        <v>0</v>
      </c>
      <c r="L19" s="174"/>
      <c r="M19" s="174"/>
      <c r="N19" s="174"/>
      <c r="O19" s="174"/>
      <c r="P19" s="174"/>
      <c r="Q19" s="174"/>
      <c r="R19" s="174"/>
      <c r="S19" s="174"/>
      <c r="T19" s="174"/>
      <c r="U19" s="174"/>
      <c r="V19" s="174"/>
      <c r="W19" s="174"/>
    </row>
    <row r="20" spans="1:23" ht="26.4" x14ac:dyDescent="0.25">
      <c r="A20" s="126" t="s">
        <v>144</v>
      </c>
      <c r="B20" s="149">
        <v>2034</v>
      </c>
      <c r="C20" s="237">
        <v>42834903.529446982</v>
      </c>
      <c r="D20" s="237">
        <v>13238645.387428582</v>
      </c>
      <c r="E20" s="237">
        <v>35919305.368463278</v>
      </c>
      <c r="F20" s="253"/>
      <c r="G20" s="253"/>
      <c r="H20" s="237">
        <v>4551011.0131907202</v>
      </c>
      <c r="I20" s="237">
        <v>27435498.66028849</v>
      </c>
      <c r="J20" s="237">
        <v>28638050.256587073</v>
      </c>
      <c r="K20" s="246">
        <v>0</v>
      </c>
      <c r="L20" s="174"/>
      <c r="M20" s="174"/>
      <c r="N20" s="174"/>
      <c r="O20" s="174"/>
      <c r="P20" s="174"/>
      <c r="Q20" s="174"/>
      <c r="R20" s="174"/>
      <c r="S20" s="174"/>
      <c r="T20" s="174"/>
      <c r="U20" s="174"/>
      <c r="V20" s="174"/>
      <c r="W20" s="174"/>
    </row>
    <row r="21" spans="1:23" ht="26.4" x14ac:dyDescent="0.25">
      <c r="A21" s="126" t="s">
        <v>145</v>
      </c>
      <c r="B21" s="149">
        <v>2035</v>
      </c>
      <c r="C21" s="237">
        <v>43408672.856203295</v>
      </c>
      <c r="D21" s="237">
        <v>13338407.502194464</v>
      </c>
      <c r="E21" s="237">
        <v>37482828.304920346</v>
      </c>
      <c r="F21" s="253"/>
      <c r="G21" s="253"/>
      <c r="H21" s="237">
        <v>4616706.1114331065</v>
      </c>
      <c r="I21" s="237">
        <v>27822013.387439683</v>
      </c>
      <c r="J21" s="237">
        <v>28925066.970958069</v>
      </c>
      <c r="K21" s="246">
        <v>0</v>
      </c>
      <c r="L21" s="174"/>
      <c r="M21" s="174"/>
      <c r="N21" s="174"/>
      <c r="O21" s="174"/>
      <c r="P21" s="174"/>
      <c r="Q21" s="174"/>
      <c r="R21" s="174"/>
      <c r="S21" s="174"/>
      <c r="T21" s="174"/>
      <c r="U21" s="174"/>
      <c r="V21" s="174"/>
      <c r="W21" s="174"/>
    </row>
    <row r="22" spans="1:23" ht="26.4" x14ac:dyDescent="0.25">
      <c r="A22" s="126" t="s">
        <v>146</v>
      </c>
      <c r="B22" s="149">
        <v>2036</v>
      </c>
      <c r="C22" s="237">
        <v>44301583.420000702</v>
      </c>
      <c r="D22" s="237">
        <v>13498364.346036159</v>
      </c>
      <c r="E22" s="237">
        <v>39175073.874744326</v>
      </c>
      <c r="F22" s="253"/>
      <c r="G22" s="253"/>
      <c r="H22" s="237">
        <v>4717790.6567127593</v>
      </c>
      <c r="I22" s="237">
        <v>28429747.270440307</v>
      </c>
      <c r="J22" s="237">
        <v>29370200.495596554</v>
      </c>
      <c r="K22" s="246">
        <v>0</v>
      </c>
      <c r="L22" s="174"/>
      <c r="M22" s="174"/>
      <c r="N22" s="174"/>
      <c r="O22" s="174"/>
      <c r="P22" s="174"/>
      <c r="Q22" s="174"/>
      <c r="R22" s="174"/>
      <c r="S22" s="174"/>
      <c r="T22" s="174"/>
      <c r="U22" s="174"/>
      <c r="V22" s="174"/>
      <c r="W22" s="174"/>
    </row>
    <row r="23" spans="1:23" ht="26.4" x14ac:dyDescent="0.25">
      <c r="A23" s="126" t="s">
        <v>147</v>
      </c>
      <c r="B23" s="149">
        <v>2037</v>
      </c>
      <c r="C23" s="237">
        <v>44847614.335731238</v>
      </c>
      <c r="D23" s="237">
        <v>13569955.762030438</v>
      </c>
      <c r="E23" s="237">
        <v>40576601.606020704</v>
      </c>
      <c r="F23" s="253"/>
      <c r="G23" s="253"/>
      <c r="H23" s="237">
        <v>4780832.0976875005</v>
      </c>
      <c r="I23" s="237">
        <v>28772222.01269291</v>
      </c>
      <c r="J23" s="237">
        <v>29645348.085068777</v>
      </c>
      <c r="K23" s="246">
        <v>0</v>
      </c>
      <c r="L23" s="174"/>
      <c r="M23" s="174"/>
      <c r="N23" s="174"/>
      <c r="O23" s="174"/>
      <c r="P23" s="174"/>
      <c r="Q23" s="174"/>
      <c r="R23" s="174"/>
      <c r="S23" s="174"/>
      <c r="T23" s="174"/>
      <c r="U23" s="174"/>
      <c r="V23" s="174"/>
      <c r="W23" s="174"/>
    </row>
    <row r="24" spans="1:23" ht="26.4" x14ac:dyDescent="0.25">
      <c r="A24" s="126" t="s">
        <v>148</v>
      </c>
      <c r="B24" s="149">
        <v>2038</v>
      </c>
      <c r="C24" s="237">
        <v>45533007.61941766</v>
      </c>
      <c r="D24" s="237">
        <v>13703551.13859386</v>
      </c>
      <c r="E24" s="237">
        <v>42618738.260608166</v>
      </c>
      <c r="F24" s="253"/>
      <c r="G24" s="253"/>
      <c r="H24" s="237">
        <v>4860546.194496152</v>
      </c>
      <c r="I24" s="237">
        <v>29245847.3035319</v>
      </c>
      <c r="J24" s="237">
        <v>29990711.45447962</v>
      </c>
      <c r="K24" s="246">
        <v>0</v>
      </c>
      <c r="L24" s="174"/>
      <c r="M24" s="174"/>
      <c r="N24" s="174"/>
      <c r="O24" s="174"/>
      <c r="P24" s="174"/>
      <c r="Q24" s="174"/>
      <c r="R24" s="174"/>
      <c r="S24" s="174"/>
      <c r="T24" s="174"/>
      <c r="U24" s="174"/>
      <c r="V24" s="174"/>
      <c r="W24" s="174"/>
    </row>
    <row r="25" spans="1:23" ht="26.4" x14ac:dyDescent="0.25">
      <c r="A25" s="126" t="s">
        <v>149</v>
      </c>
      <c r="B25" s="149">
        <v>2039</v>
      </c>
      <c r="C25" s="237">
        <v>46259713.841386825</v>
      </c>
      <c r="D25" s="237">
        <v>13859632.892439358</v>
      </c>
      <c r="E25" s="237">
        <v>44535928.10489051</v>
      </c>
      <c r="F25" s="253"/>
      <c r="G25" s="253"/>
      <c r="H25" s="237">
        <v>4945886.9011940304</v>
      </c>
      <c r="I25" s="237">
        <v>29757032.085786901</v>
      </c>
      <c r="J25" s="237">
        <v>30362314.648039274</v>
      </c>
      <c r="K25" s="246">
        <v>0</v>
      </c>
      <c r="L25" s="174"/>
      <c r="M25" s="174"/>
      <c r="N25" s="174"/>
      <c r="O25" s="174"/>
      <c r="P25" s="174"/>
      <c r="Q25" s="174"/>
      <c r="R25" s="174"/>
      <c r="S25" s="174"/>
      <c r="T25" s="174"/>
      <c r="U25" s="174"/>
      <c r="V25" s="174"/>
      <c r="W25" s="174"/>
    </row>
    <row r="26" spans="1:23" x14ac:dyDescent="0.25">
      <c r="G26" s="252" t="s">
        <v>150</v>
      </c>
    </row>
    <row r="27" spans="1:23" x14ac:dyDescent="0.25">
      <c r="B27" s="127" t="s">
        <v>58</v>
      </c>
      <c r="C27" s="182"/>
      <c r="D27" s="182"/>
      <c r="E27" s="182"/>
      <c r="F27" s="182"/>
      <c r="G27" s="182"/>
      <c r="H27" s="182"/>
      <c r="I27" s="182"/>
      <c r="J27" s="183"/>
    </row>
    <row r="28" spans="1:23" x14ac:dyDescent="0.25">
      <c r="B28" s="316"/>
      <c r="C28" s="317"/>
      <c r="D28" s="317"/>
      <c r="E28" s="317"/>
      <c r="F28" s="317"/>
      <c r="G28" s="317"/>
      <c r="H28" s="317"/>
      <c r="I28" s="317"/>
      <c r="J28" s="327"/>
    </row>
    <row r="29" spans="1:23" x14ac:dyDescent="0.25">
      <c r="B29" s="328"/>
      <c r="C29" s="329"/>
      <c r="D29" s="329"/>
      <c r="E29" s="329"/>
      <c r="F29" s="329"/>
      <c r="G29" s="329"/>
      <c r="H29" s="329"/>
      <c r="I29" s="329"/>
      <c r="J29" s="330"/>
    </row>
    <row r="30" spans="1:23" x14ac:dyDescent="0.25">
      <c r="B30" s="328"/>
      <c r="C30" s="329"/>
      <c r="D30" s="329"/>
      <c r="E30" s="329"/>
      <c r="F30" s="329"/>
      <c r="G30" s="329"/>
      <c r="H30" s="329"/>
      <c r="I30" s="329"/>
      <c r="J30" s="330"/>
    </row>
    <row r="31" spans="1:23" x14ac:dyDescent="0.25">
      <c r="B31" s="328"/>
      <c r="C31" s="329"/>
      <c r="D31" s="329"/>
      <c r="E31" s="329"/>
      <c r="F31" s="329"/>
      <c r="G31" s="329"/>
      <c r="H31" s="329"/>
      <c r="I31" s="329"/>
      <c r="J31" s="330"/>
    </row>
    <row r="32" spans="1:23" x14ac:dyDescent="0.25">
      <c r="B32" s="328"/>
      <c r="C32" s="329"/>
      <c r="D32" s="329"/>
      <c r="E32" s="329"/>
      <c r="F32" s="329"/>
      <c r="G32" s="329"/>
      <c r="H32" s="329"/>
      <c r="I32" s="329"/>
      <c r="J32" s="330"/>
    </row>
    <row r="33" spans="1:23" x14ac:dyDescent="0.25">
      <c r="B33" s="331"/>
      <c r="C33" s="332"/>
      <c r="D33" s="332"/>
      <c r="E33" s="332"/>
      <c r="F33" s="332"/>
      <c r="G33" s="332"/>
      <c r="H33" s="332"/>
      <c r="I33" s="332"/>
      <c r="J33" s="333"/>
    </row>
    <row r="35" spans="1:23" s="174" customFormat="1" x14ac:dyDescent="0.25">
      <c r="A35" s="112"/>
      <c r="B35" s="112"/>
      <c r="H35" s="247"/>
      <c r="K35" s="112"/>
      <c r="L35" s="112"/>
      <c r="M35" s="112"/>
      <c r="N35" s="112"/>
      <c r="O35" s="112"/>
      <c r="P35" s="112"/>
      <c r="Q35" s="112"/>
      <c r="R35" s="112"/>
      <c r="S35" s="112"/>
      <c r="T35" s="112"/>
      <c r="U35" s="112"/>
      <c r="V35" s="112"/>
      <c r="W35" s="112"/>
    </row>
  </sheetData>
  <mergeCells count="2">
    <mergeCell ref="C6:K6"/>
    <mergeCell ref="B28:J33"/>
  </mergeCells>
  <pageMargins left="0.55000000000000004" right="0.55000000000000004" top="0.55000000000000004" bottom="0.3" header="0.3" footer="0.3"/>
  <pageSetup scale="76"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697A-68ED-41F3-96B6-9435DB903981}">
  <sheetPr>
    <pageSetUpPr fitToPage="1"/>
  </sheetPr>
  <dimension ref="A1:N20"/>
  <sheetViews>
    <sheetView zoomScale="90" zoomScaleNormal="90" workbookViewId="0">
      <selection activeCell="C6" sqref="C6:K6"/>
    </sheetView>
  </sheetViews>
  <sheetFormatPr defaultColWidth="9.109375" defaultRowHeight="13.2" x14ac:dyDescent="0.25"/>
  <cols>
    <col min="1" max="1" width="18.6640625" style="112" customWidth="1"/>
    <col min="2" max="2" width="6.6640625" style="112" customWidth="1"/>
    <col min="3" max="14" width="13.6640625" style="112" customWidth="1"/>
    <col min="15" max="16384" width="9.109375" style="112"/>
  </cols>
  <sheetData>
    <row r="1" spans="1:14" ht="17.399999999999999" x14ac:dyDescent="0.3">
      <c r="A1" s="111" t="s">
        <v>71</v>
      </c>
      <c r="N1" s="113" t="s">
        <v>25</v>
      </c>
    </row>
    <row r="2" spans="1:14" ht="18" customHeight="1" x14ac:dyDescent="0.3">
      <c r="A2" s="111" t="str">
        <f>"CY "&amp;REPORTYEAR&amp;""</f>
        <v>CY 2024</v>
      </c>
    </row>
    <row r="3" spans="1:14" x14ac:dyDescent="0.25">
      <c r="A3" s="114" t="s">
        <v>151</v>
      </c>
      <c r="B3" s="115"/>
      <c r="C3" s="115"/>
      <c r="D3" s="115"/>
      <c r="E3" s="115"/>
      <c r="F3" s="115"/>
      <c r="G3" s="115"/>
      <c r="H3" s="115"/>
    </row>
    <row r="5" spans="1:14" ht="39.6" x14ac:dyDescent="0.25">
      <c r="C5" s="133" t="s">
        <v>75</v>
      </c>
      <c r="D5" s="148" t="s">
        <v>76</v>
      </c>
      <c r="E5" s="133" t="s">
        <v>77</v>
      </c>
      <c r="F5" s="133" t="s">
        <v>152</v>
      </c>
      <c r="G5" s="133" t="s">
        <v>79</v>
      </c>
      <c r="H5" s="148" t="s">
        <v>107</v>
      </c>
      <c r="I5" s="133" t="s">
        <v>81</v>
      </c>
      <c r="J5" s="148" t="s">
        <v>82</v>
      </c>
      <c r="K5" s="148" t="s">
        <v>153</v>
      </c>
    </row>
    <row r="6" spans="1:14" ht="15" customHeight="1" x14ac:dyDescent="0.25">
      <c r="A6" s="118" t="s">
        <v>154</v>
      </c>
      <c r="B6" s="187">
        <f>REPORTYEAR</f>
        <v>2024</v>
      </c>
      <c r="C6" s="303">
        <v>0</v>
      </c>
      <c r="D6" s="303">
        <v>3619.9105610011029</v>
      </c>
      <c r="E6" s="303">
        <v>3798.9433372299741</v>
      </c>
      <c r="F6" s="303">
        <v>0</v>
      </c>
      <c r="G6" s="303">
        <v>1389.6107360994392</v>
      </c>
      <c r="H6" s="303">
        <v>0</v>
      </c>
      <c r="I6" s="303">
        <v>13.730287669483525</v>
      </c>
      <c r="J6" s="303">
        <v>8822.1949219999988</v>
      </c>
      <c r="K6" s="189">
        <f>SUM($C$6:$I$6)</f>
        <v>8822.1949219999988</v>
      </c>
    </row>
    <row r="9" spans="1:14" x14ac:dyDescent="0.25">
      <c r="A9" s="114" t="s">
        <v>155</v>
      </c>
      <c r="B9" s="115"/>
      <c r="C9" s="115"/>
      <c r="D9" s="115"/>
      <c r="E9" s="115"/>
      <c r="F9" s="115"/>
    </row>
    <row r="11" spans="1:14" ht="15" customHeight="1" x14ac:dyDescent="0.25">
      <c r="C11" s="133" t="s">
        <v>156</v>
      </c>
      <c r="D11" s="148" t="s">
        <v>157</v>
      </c>
      <c r="E11" s="133" t="s">
        <v>158</v>
      </c>
      <c r="F11" s="133" t="s">
        <v>159</v>
      </c>
      <c r="G11" s="133" t="s">
        <v>160</v>
      </c>
      <c r="H11" s="148" t="s">
        <v>161</v>
      </c>
      <c r="I11" s="133" t="s">
        <v>162</v>
      </c>
      <c r="J11" s="148" t="s">
        <v>163</v>
      </c>
      <c r="K11" s="133" t="s">
        <v>164</v>
      </c>
      <c r="L11" s="148" t="s">
        <v>165</v>
      </c>
      <c r="M11" s="133" t="s">
        <v>166</v>
      </c>
      <c r="N11" s="148" t="s">
        <v>167</v>
      </c>
    </row>
    <row r="12" spans="1:14" ht="15" customHeight="1" x14ac:dyDescent="0.25">
      <c r="A12" s="118" t="s">
        <v>168</v>
      </c>
      <c r="B12" s="187">
        <f>REPORTYEAR</f>
        <v>2024</v>
      </c>
      <c r="C12" s="188">
        <v>6269.969814</v>
      </c>
      <c r="D12" s="188">
        <v>5583.7398469999998</v>
      </c>
      <c r="E12" s="188">
        <v>5564.8273139999992</v>
      </c>
      <c r="F12" s="188">
        <v>5247.3309410000002</v>
      </c>
      <c r="G12" s="188">
        <v>5779.0338340000008</v>
      </c>
      <c r="H12" s="188">
        <v>7306.012533000001</v>
      </c>
      <c r="I12" s="188">
        <v>8316.0066929999994</v>
      </c>
      <c r="J12" s="188">
        <v>8822.1949219999988</v>
      </c>
      <c r="K12" s="188">
        <v>7614.0285679999997</v>
      </c>
      <c r="L12" s="188">
        <v>5798.2025490000005</v>
      </c>
      <c r="M12" s="188">
        <v>5490.4600280000004</v>
      </c>
      <c r="N12" s="188">
        <v>6263.7500000000009</v>
      </c>
    </row>
    <row r="14" spans="1:14" x14ac:dyDescent="0.25">
      <c r="B14" s="127" t="s">
        <v>58</v>
      </c>
      <c r="C14" s="128"/>
      <c r="D14" s="128"/>
      <c r="E14" s="128"/>
      <c r="F14" s="128"/>
      <c r="G14" s="128"/>
      <c r="H14" s="128"/>
      <c r="I14" s="128"/>
      <c r="J14" s="129"/>
    </row>
    <row r="15" spans="1:14" x14ac:dyDescent="0.25">
      <c r="B15" s="334"/>
      <c r="C15" s="335"/>
      <c r="D15" s="335"/>
      <c r="E15" s="335"/>
      <c r="F15" s="335"/>
      <c r="G15" s="318"/>
      <c r="H15" s="318"/>
      <c r="I15" s="318"/>
      <c r="J15" s="319"/>
    </row>
    <row r="16" spans="1:14" x14ac:dyDescent="0.25">
      <c r="B16" s="336"/>
      <c r="C16" s="337"/>
      <c r="D16" s="337"/>
      <c r="E16" s="337"/>
      <c r="F16" s="337"/>
      <c r="G16" s="321"/>
      <c r="H16" s="321"/>
      <c r="I16" s="321"/>
      <c r="J16" s="322"/>
    </row>
    <row r="17" spans="2:10" x14ac:dyDescent="0.25">
      <c r="B17" s="336"/>
      <c r="C17" s="337"/>
      <c r="D17" s="337"/>
      <c r="E17" s="337"/>
      <c r="F17" s="337"/>
      <c r="G17" s="321"/>
      <c r="H17" s="321"/>
      <c r="I17" s="321"/>
      <c r="J17" s="322"/>
    </row>
    <row r="18" spans="2:10" x14ac:dyDescent="0.25">
      <c r="B18" s="336"/>
      <c r="C18" s="337"/>
      <c r="D18" s="337"/>
      <c r="E18" s="337"/>
      <c r="F18" s="337"/>
      <c r="G18" s="321"/>
      <c r="H18" s="321"/>
      <c r="I18" s="321"/>
      <c r="J18" s="322"/>
    </row>
    <row r="19" spans="2:10" x14ac:dyDescent="0.25">
      <c r="B19" s="336"/>
      <c r="C19" s="337"/>
      <c r="D19" s="337"/>
      <c r="E19" s="337"/>
      <c r="F19" s="337"/>
      <c r="G19" s="321"/>
      <c r="H19" s="321"/>
      <c r="I19" s="321"/>
      <c r="J19" s="322"/>
    </row>
    <row r="20" spans="2:10" x14ac:dyDescent="0.25">
      <c r="B20" s="338"/>
      <c r="C20" s="339"/>
      <c r="D20" s="339"/>
      <c r="E20" s="339"/>
      <c r="F20" s="339"/>
      <c r="G20" s="324"/>
      <c r="H20" s="324"/>
      <c r="I20" s="324"/>
      <c r="J20" s="325"/>
    </row>
  </sheetData>
  <mergeCells count="1">
    <mergeCell ref="B15:J20"/>
  </mergeCells>
  <pageMargins left="0.55000000000000004" right="0.55000000000000004" top="0.55000000000000004" bottom="0.3" header="0.3" footer="0.3"/>
  <pageSetup scale="6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93F2-0BBB-460F-980E-1EC5830D4FC6}">
  <sheetPr>
    <tabColor rgb="FFFF0000"/>
    <pageSetUpPr fitToPage="1"/>
  </sheetPr>
  <dimension ref="A1:M79"/>
  <sheetViews>
    <sheetView zoomScale="80" zoomScaleNormal="80" workbookViewId="0">
      <pane xSplit="3" ySplit="5" topLeftCell="D6" activePane="bottomRight" state="frozen"/>
      <selection pane="topRight" activeCell="J40" sqref="J40"/>
      <selection pane="bottomLeft" activeCell="J40" sqref="J40"/>
      <selection pane="bottomRight" activeCell="P64" sqref="P64"/>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M1" s="248" t="s">
        <v>110</v>
      </c>
    </row>
    <row r="2" spans="1:13" ht="18" customHeight="1" x14ac:dyDescent="0.3">
      <c r="A2" s="111" t="str">
        <f>"CY "&amp;REPORTYEAR&amp;""</f>
        <v>CY 2024</v>
      </c>
      <c r="M2" s="248" t="s">
        <v>112</v>
      </c>
    </row>
    <row r="3" spans="1:13" x14ac:dyDescent="0.25">
      <c r="A3" s="114" t="s">
        <v>169</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56"/>
      <c r="K5" s="256"/>
      <c r="L5" s="256"/>
      <c r="M5" s="256"/>
    </row>
    <row r="6" spans="1:13" ht="12.9" customHeight="1" x14ac:dyDescent="0.25">
      <c r="A6" s="313" t="s">
        <v>84</v>
      </c>
      <c r="B6" s="314">
        <f>REPORTYEAR</f>
        <v>2024</v>
      </c>
      <c r="C6" s="119" t="s">
        <v>172</v>
      </c>
      <c r="D6" s="257"/>
      <c r="E6" s="258"/>
      <c r="F6" s="259"/>
      <c r="G6" s="258"/>
      <c r="H6" s="258"/>
      <c r="I6" s="259"/>
      <c r="J6" s="258"/>
      <c r="K6" s="258"/>
      <c r="L6" s="258"/>
      <c r="M6" s="258"/>
    </row>
    <row r="7" spans="1:13" ht="12.9" customHeight="1" x14ac:dyDescent="0.25">
      <c r="A7" s="313"/>
      <c r="B7" s="340"/>
      <c r="C7" s="122" t="s">
        <v>173</v>
      </c>
      <c r="D7" s="260"/>
      <c r="E7" s="261"/>
      <c r="F7" s="262"/>
      <c r="G7" s="261"/>
      <c r="H7" s="261"/>
      <c r="I7" s="262"/>
      <c r="J7" s="261"/>
      <c r="K7" s="261"/>
      <c r="L7" s="261"/>
      <c r="M7" s="261"/>
    </row>
    <row r="8" spans="1:13" ht="12.9" customHeight="1" x14ac:dyDescent="0.25">
      <c r="A8" s="313"/>
      <c r="B8" s="340"/>
      <c r="C8" s="122" t="s">
        <v>174</v>
      </c>
      <c r="D8" s="263"/>
      <c r="E8" s="264"/>
      <c r="F8" s="265"/>
      <c r="G8" s="264"/>
      <c r="H8" s="264"/>
      <c r="I8" s="265"/>
      <c r="J8" s="264"/>
      <c r="K8" s="264"/>
      <c r="L8" s="264"/>
      <c r="M8" s="264"/>
    </row>
    <row r="9" spans="1:13" x14ac:dyDescent="0.25">
      <c r="A9" s="313"/>
      <c r="B9" s="315"/>
      <c r="C9" s="123" t="s">
        <v>175</v>
      </c>
      <c r="D9" s="266"/>
      <c r="E9" s="267"/>
      <c r="F9" s="268"/>
      <c r="G9" s="267"/>
      <c r="H9" s="267"/>
      <c r="I9" s="268"/>
      <c r="J9" s="267"/>
      <c r="K9" s="267"/>
      <c r="L9" s="267"/>
      <c r="M9" s="267"/>
    </row>
    <row r="10" spans="1:13" ht="12.9" customHeight="1" x14ac:dyDescent="0.25">
      <c r="A10" s="313" t="s">
        <v>88</v>
      </c>
      <c r="B10" s="314">
        <f>REPORTYEAR+1</f>
        <v>2025</v>
      </c>
      <c r="C10" s="119" t="s">
        <v>176</v>
      </c>
      <c r="D10" s="257"/>
      <c r="E10" s="258"/>
      <c r="F10" s="259"/>
      <c r="G10" s="258"/>
      <c r="H10" s="258"/>
      <c r="I10" s="259"/>
      <c r="J10" s="258"/>
      <c r="K10" s="258"/>
      <c r="L10" s="258"/>
      <c r="M10" s="258"/>
    </row>
    <row r="11" spans="1:13" ht="12.9" customHeight="1" x14ac:dyDescent="0.25">
      <c r="A11" s="313"/>
      <c r="B11" s="340"/>
      <c r="C11" s="122" t="s">
        <v>177</v>
      </c>
      <c r="D11" s="260"/>
      <c r="E11" s="261"/>
      <c r="F11" s="262"/>
      <c r="G11" s="261"/>
      <c r="H11" s="261"/>
      <c r="I11" s="262"/>
      <c r="J11" s="261"/>
      <c r="K11" s="261"/>
      <c r="L11" s="261"/>
      <c r="M11" s="261"/>
    </row>
    <row r="12" spans="1:13" ht="12.9" customHeight="1" x14ac:dyDescent="0.25">
      <c r="A12" s="313"/>
      <c r="B12" s="340"/>
      <c r="C12" s="122" t="s">
        <v>178</v>
      </c>
      <c r="D12" s="263"/>
      <c r="E12" s="264"/>
      <c r="F12" s="265"/>
      <c r="G12" s="264"/>
      <c r="H12" s="264"/>
      <c r="I12" s="265"/>
      <c r="J12" s="264"/>
      <c r="K12" s="264"/>
      <c r="L12" s="264"/>
      <c r="M12" s="264"/>
    </row>
    <row r="13" spans="1:13" x14ac:dyDescent="0.25">
      <c r="A13" s="313"/>
      <c r="B13" s="315"/>
      <c r="C13" s="123" t="s">
        <v>179</v>
      </c>
      <c r="D13" s="266"/>
      <c r="E13" s="267"/>
      <c r="F13" s="268"/>
      <c r="G13" s="267"/>
      <c r="H13" s="267"/>
      <c r="I13" s="268"/>
      <c r="J13" s="267"/>
      <c r="K13" s="267"/>
      <c r="L13" s="267"/>
      <c r="M13" s="267"/>
    </row>
    <row r="14" spans="1:13" ht="12.9" customHeight="1" x14ac:dyDescent="0.25">
      <c r="A14" s="312" t="s">
        <v>89</v>
      </c>
      <c r="B14" s="314">
        <f>REPORTYEAR+2</f>
        <v>2026</v>
      </c>
      <c r="C14" s="119" t="s">
        <v>180</v>
      </c>
      <c r="D14" s="257"/>
      <c r="E14" s="258"/>
      <c r="F14" s="259"/>
      <c r="G14" s="258"/>
      <c r="H14" s="258"/>
      <c r="I14" s="259"/>
      <c r="J14" s="258"/>
      <c r="K14" s="258"/>
      <c r="L14" s="258"/>
      <c r="M14" s="258"/>
    </row>
    <row r="15" spans="1:13" ht="12.9" customHeight="1" x14ac:dyDescent="0.25">
      <c r="A15" s="312"/>
      <c r="B15" s="340"/>
      <c r="C15" s="122" t="s">
        <v>181</v>
      </c>
      <c r="D15" s="260"/>
      <c r="E15" s="261"/>
      <c r="F15" s="262"/>
      <c r="G15" s="261"/>
      <c r="H15" s="261"/>
      <c r="I15" s="262"/>
      <c r="J15" s="261"/>
      <c r="K15" s="261"/>
      <c r="L15" s="261"/>
      <c r="M15" s="261"/>
    </row>
    <row r="16" spans="1:13" ht="12.9" customHeight="1" x14ac:dyDescent="0.25">
      <c r="A16" s="312"/>
      <c r="B16" s="340"/>
      <c r="C16" s="122" t="s">
        <v>182</v>
      </c>
      <c r="D16" s="263"/>
      <c r="E16" s="264"/>
      <c r="F16" s="265"/>
      <c r="G16" s="264"/>
      <c r="H16" s="264"/>
      <c r="I16" s="265"/>
      <c r="J16" s="264"/>
      <c r="K16" s="264"/>
      <c r="L16" s="264"/>
      <c r="M16" s="264"/>
    </row>
    <row r="17" spans="1:13" x14ac:dyDescent="0.25">
      <c r="A17" s="313"/>
      <c r="B17" s="315"/>
      <c r="C17" s="123" t="s">
        <v>183</v>
      </c>
      <c r="D17" s="266"/>
      <c r="E17" s="267"/>
      <c r="F17" s="268"/>
      <c r="G17" s="267"/>
      <c r="H17" s="267"/>
      <c r="I17" s="268"/>
      <c r="J17" s="267"/>
      <c r="K17" s="267"/>
      <c r="L17" s="267"/>
      <c r="M17" s="267"/>
    </row>
    <row r="18" spans="1:13" ht="12.9" customHeight="1" x14ac:dyDescent="0.25">
      <c r="A18" s="312" t="s">
        <v>90</v>
      </c>
      <c r="B18" s="314">
        <f>REPORTYEAR+3</f>
        <v>2027</v>
      </c>
      <c r="C18" s="119" t="s">
        <v>184</v>
      </c>
      <c r="D18" s="257"/>
      <c r="E18" s="258"/>
      <c r="F18" s="259"/>
      <c r="G18" s="258"/>
      <c r="H18" s="258"/>
      <c r="I18" s="259"/>
      <c r="J18" s="258"/>
      <c r="K18" s="258"/>
      <c r="L18" s="258"/>
      <c r="M18" s="258"/>
    </row>
    <row r="19" spans="1:13" ht="12.9" customHeight="1" x14ac:dyDescent="0.25">
      <c r="A19" s="312"/>
      <c r="B19" s="340"/>
      <c r="C19" s="122" t="s">
        <v>185</v>
      </c>
      <c r="D19" s="260"/>
      <c r="E19" s="261"/>
      <c r="F19" s="262"/>
      <c r="G19" s="261"/>
      <c r="H19" s="261"/>
      <c r="I19" s="262"/>
      <c r="J19" s="261"/>
      <c r="K19" s="261"/>
      <c r="L19" s="261"/>
      <c r="M19" s="261"/>
    </row>
    <row r="20" spans="1:13" ht="12.9" customHeight="1" x14ac:dyDescent="0.25">
      <c r="A20" s="312"/>
      <c r="B20" s="340"/>
      <c r="C20" s="122" t="s">
        <v>186</v>
      </c>
      <c r="D20" s="263"/>
      <c r="E20" s="264"/>
      <c r="F20" s="265"/>
      <c r="G20" s="264"/>
      <c r="H20" s="264"/>
      <c r="I20" s="265"/>
      <c r="J20" s="264"/>
      <c r="K20" s="264"/>
      <c r="L20" s="264"/>
      <c r="M20" s="264"/>
    </row>
    <row r="21" spans="1:13" x14ac:dyDescent="0.25">
      <c r="A21" s="313"/>
      <c r="B21" s="315"/>
      <c r="C21" s="123" t="s">
        <v>187</v>
      </c>
      <c r="D21" s="266"/>
      <c r="E21" s="267"/>
      <c r="F21" s="268"/>
      <c r="G21" s="267"/>
      <c r="H21" s="267"/>
      <c r="I21" s="268"/>
      <c r="J21" s="267"/>
      <c r="K21" s="267"/>
      <c r="L21" s="267"/>
      <c r="M21" s="267"/>
    </row>
    <row r="22" spans="1:13" ht="12.9" customHeight="1" x14ac:dyDescent="0.25">
      <c r="A22" s="312" t="s">
        <v>91</v>
      </c>
      <c r="B22" s="314">
        <f>REPORTYEAR+4</f>
        <v>2028</v>
      </c>
      <c r="C22" s="119" t="s">
        <v>188</v>
      </c>
      <c r="D22" s="257"/>
      <c r="E22" s="258"/>
      <c r="F22" s="259"/>
      <c r="G22" s="258"/>
      <c r="H22" s="258"/>
      <c r="I22" s="259"/>
      <c r="J22" s="258"/>
      <c r="K22" s="258"/>
      <c r="L22" s="258"/>
      <c r="M22" s="258"/>
    </row>
    <row r="23" spans="1:13" ht="12.9" customHeight="1" x14ac:dyDescent="0.25">
      <c r="A23" s="312"/>
      <c r="B23" s="340"/>
      <c r="C23" s="122" t="s">
        <v>189</v>
      </c>
      <c r="D23" s="260"/>
      <c r="E23" s="261"/>
      <c r="F23" s="262"/>
      <c r="G23" s="261"/>
      <c r="H23" s="261"/>
      <c r="I23" s="262"/>
      <c r="J23" s="261"/>
      <c r="K23" s="261"/>
      <c r="L23" s="261"/>
      <c r="M23" s="261"/>
    </row>
    <row r="24" spans="1:13" ht="12.9" customHeight="1" x14ac:dyDescent="0.25">
      <c r="A24" s="312"/>
      <c r="B24" s="340"/>
      <c r="C24" s="122" t="s">
        <v>190</v>
      </c>
      <c r="D24" s="263"/>
      <c r="E24" s="264"/>
      <c r="F24" s="265"/>
      <c r="G24" s="264"/>
      <c r="H24" s="264"/>
      <c r="I24" s="265"/>
      <c r="J24" s="264"/>
      <c r="K24" s="264"/>
      <c r="L24" s="264"/>
      <c r="M24" s="264"/>
    </row>
    <row r="25" spans="1:13" x14ac:dyDescent="0.25">
      <c r="A25" s="313"/>
      <c r="B25" s="315"/>
      <c r="C25" s="123" t="s">
        <v>191</v>
      </c>
      <c r="D25" s="266"/>
      <c r="E25" s="267"/>
      <c r="F25" s="268"/>
      <c r="G25" s="267"/>
      <c r="H25" s="267"/>
      <c r="I25" s="268"/>
      <c r="J25" s="267"/>
      <c r="K25" s="267"/>
      <c r="L25" s="267"/>
      <c r="M25" s="267"/>
    </row>
    <row r="26" spans="1:13" ht="12.9" customHeight="1" x14ac:dyDescent="0.25">
      <c r="A26" s="312" t="s">
        <v>92</v>
      </c>
      <c r="B26" s="314">
        <f>REPORTYEAR+5</f>
        <v>2029</v>
      </c>
      <c r="C26" s="119" t="s">
        <v>192</v>
      </c>
      <c r="D26" s="257"/>
      <c r="E26" s="258"/>
      <c r="F26" s="259"/>
      <c r="G26" s="258"/>
      <c r="H26" s="258"/>
      <c r="I26" s="259"/>
      <c r="J26" s="258"/>
      <c r="K26" s="258"/>
      <c r="L26" s="258"/>
      <c r="M26" s="258"/>
    </row>
    <row r="27" spans="1:13" ht="12.9" customHeight="1" x14ac:dyDescent="0.25">
      <c r="A27" s="312"/>
      <c r="B27" s="340"/>
      <c r="C27" s="122" t="s">
        <v>193</v>
      </c>
      <c r="D27" s="260"/>
      <c r="E27" s="261"/>
      <c r="F27" s="262"/>
      <c r="G27" s="261"/>
      <c r="H27" s="261"/>
      <c r="I27" s="262"/>
      <c r="J27" s="261"/>
      <c r="K27" s="261"/>
      <c r="L27" s="261"/>
      <c r="M27" s="261"/>
    </row>
    <row r="28" spans="1:13" ht="12.9" customHeight="1" x14ac:dyDescent="0.25">
      <c r="A28" s="312"/>
      <c r="B28" s="340"/>
      <c r="C28" s="122" t="s">
        <v>194</v>
      </c>
      <c r="D28" s="263"/>
      <c r="E28" s="264"/>
      <c r="F28" s="265"/>
      <c r="G28" s="264"/>
      <c r="H28" s="264"/>
      <c r="I28" s="265"/>
      <c r="J28" s="264"/>
      <c r="K28" s="264"/>
      <c r="L28" s="264"/>
      <c r="M28" s="264"/>
    </row>
    <row r="29" spans="1:13" x14ac:dyDescent="0.25">
      <c r="A29" s="313"/>
      <c r="B29" s="315"/>
      <c r="C29" s="123" t="s">
        <v>195</v>
      </c>
      <c r="D29" s="266"/>
      <c r="E29" s="267"/>
      <c r="F29" s="268"/>
      <c r="G29" s="267"/>
      <c r="H29" s="267"/>
      <c r="I29" s="268"/>
      <c r="J29" s="267"/>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c r="M71" s="255"/>
    </row>
    <row r="72" spans="1:13" x14ac:dyDescent="0.25">
      <c r="B72" s="127" t="s">
        <v>58</v>
      </c>
      <c r="C72" s="128"/>
      <c r="D72" s="128"/>
      <c r="E72" s="128"/>
      <c r="F72" s="128"/>
      <c r="G72" s="128"/>
      <c r="H72" s="128"/>
      <c r="I72" s="128"/>
      <c r="J72" s="129"/>
    </row>
    <row r="73" spans="1:13" x14ac:dyDescent="0.25">
      <c r="B73" s="341"/>
      <c r="C73" s="342"/>
      <c r="D73" s="342"/>
      <c r="E73" s="342"/>
      <c r="F73" s="342"/>
      <c r="G73" s="343"/>
      <c r="H73" s="343"/>
      <c r="I73" s="343"/>
      <c r="J73" s="344"/>
    </row>
    <row r="74" spans="1:13" x14ac:dyDescent="0.25">
      <c r="B74" s="345"/>
      <c r="C74" s="346"/>
      <c r="D74" s="346"/>
      <c r="E74" s="346"/>
      <c r="F74" s="346"/>
      <c r="G74" s="346"/>
      <c r="H74" s="346"/>
      <c r="I74" s="346"/>
      <c r="J74" s="347"/>
    </row>
    <row r="75" spans="1:13" x14ac:dyDescent="0.25">
      <c r="B75" s="345"/>
      <c r="C75" s="346"/>
      <c r="D75" s="346"/>
      <c r="E75" s="346"/>
      <c r="F75" s="346"/>
      <c r="G75" s="346"/>
      <c r="H75" s="346"/>
      <c r="I75" s="346"/>
      <c r="J75" s="347"/>
    </row>
    <row r="76" spans="1:13" x14ac:dyDescent="0.25">
      <c r="B76" s="345"/>
      <c r="C76" s="346"/>
      <c r="D76" s="346"/>
      <c r="E76" s="346"/>
      <c r="F76" s="346"/>
      <c r="G76" s="346"/>
      <c r="H76" s="346"/>
      <c r="I76" s="346"/>
      <c r="J76" s="347"/>
    </row>
    <row r="77" spans="1:13" x14ac:dyDescent="0.25">
      <c r="B77" s="345"/>
      <c r="C77" s="346"/>
      <c r="D77" s="346"/>
      <c r="E77" s="346"/>
      <c r="F77" s="346"/>
      <c r="G77" s="346"/>
      <c r="H77" s="346"/>
      <c r="I77" s="346"/>
      <c r="J77" s="347"/>
    </row>
    <row r="78" spans="1:13" x14ac:dyDescent="0.25">
      <c r="B78" s="348"/>
      <c r="C78" s="349"/>
      <c r="D78" s="349"/>
      <c r="E78" s="349"/>
      <c r="F78" s="349"/>
      <c r="G78" s="349"/>
      <c r="H78" s="349"/>
      <c r="I78" s="349"/>
      <c r="J78" s="350"/>
    </row>
    <row r="79" spans="1:13" customFormat="1" x14ac:dyDescent="0.25">
      <c r="J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J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FF160-FADA-4324-BC05-931876346FD9}">
  <sheetPr>
    <tabColor rgb="FFFF0000"/>
    <pageSetUpPr fitToPage="1"/>
  </sheetPr>
  <dimension ref="A1:M79"/>
  <sheetViews>
    <sheetView zoomScale="90" zoomScaleNormal="90" workbookViewId="0">
      <pane xSplit="3" ySplit="5" topLeftCell="D6" activePane="bottomRight" state="frozen"/>
      <selection pane="topRight" activeCell="J40" sqref="J40"/>
      <selection pane="bottomLeft" activeCell="J40" sqref="J40"/>
      <selection pane="bottomRight" activeCell="R62" sqref="R62"/>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M1" s="248" t="s">
        <v>110</v>
      </c>
    </row>
    <row r="2" spans="1:13" ht="18" customHeight="1" x14ac:dyDescent="0.3">
      <c r="A2" s="111" t="str">
        <f>"CY "&amp;REPORTYEAR&amp;""</f>
        <v>CY 2024</v>
      </c>
      <c r="M2" s="248" t="s">
        <v>112</v>
      </c>
    </row>
    <row r="3" spans="1:13" x14ac:dyDescent="0.25">
      <c r="A3" s="114" t="s">
        <v>236</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56"/>
      <c r="K5" s="256"/>
      <c r="L5" s="256"/>
      <c r="M5" s="256"/>
    </row>
    <row r="6" spans="1:13" ht="12.9" customHeight="1" x14ac:dyDescent="0.25">
      <c r="A6" s="313" t="s">
        <v>84</v>
      </c>
      <c r="B6" s="314">
        <f>REPORTYEAR</f>
        <v>2024</v>
      </c>
      <c r="C6" s="119" t="s">
        <v>172</v>
      </c>
      <c r="D6" s="257"/>
      <c r="E6" s="258"/>
      <c r="F6" s="259"/>
      <c r="G6" s="258"/>
      <c r="H6" s="258"/>
      <c r="I6" s="259"/>
      <c r="J6" s="258"/>
      <c r="K6" s="258"/>
      <c r="L6" s="258"/>
      <c r="M6" s="258"/>
    </row>
    <row r="7" spans="1:13" ht="12.9" customHeight="1" x14ac:dyDescent="0.25">
      <c r="A7" s="313"/>
      <c r="B7" s="340"/>
      <c r="C7" s="122" t="s">
        <v>173</v>
      </c>
      <c r="D7" s="260"/>
      <c r="E7" s="261"/>
      <c r="F7" s="262"/>
      <c r="G7" s="261"/>
      <c r="H7" s="261"/>
      <c r="I7" s="262"/>
      <c r="J7" s="261"/>
      <c r="K7" s="261"/>
      <c r="L7" s="261"/>
      <c r="M7" s="261"/>
    </row>
    <row r="8" spans="1:13" ht="12.9" customHeight="1" x14ac:dyDescent="0.25">
      <c r="A8" s="313"/>
      <c r="B8" s="340"/>
      <c r="C8" s="122" t="s">
        <v>174</v>
      </c>
      <c r="D8" s="263"/>
      <c r="E8" s="264"/>
      <c r="F8" s="265"/>
      <c r="G8" s="264"/>
      <c r="H8" s="264"/>
      <c r="I8" s="265"/>
      <c r="J8" s="264"/>
      <c r="K8" s="264"/>
      <c r="L8" s="264"/>
      <c r="M8" s="264"/>
    </row>
    <row r="9" spans="1:13" x14ac:dyDescent="0.25">
      <c r="A9" s="313"/>
      <c r="B9" s="315"/>
      <c r="C9" s="123" t="s">
        <v>175</v>
      </c>
      <c r="D9" s="266"/>
      <c r="E9" s="267"/>
      <c r="F9" s="268"/>
      <c r="G9" s="267"/>
      <c r="H9" s="267"/>
      <c r="I9" s="268"/>
      <c r="J9" s="267"/>
      <c r="K9" s="267"/>
      <c r="L9" s="267"/>
      <c r="M9" s="267"/>
    </row>
    <row r="10" spans="1:13" ht="12.9" customHeight="1" x14ac:dyDescent="0.25">
      <c r="A10" s="313" t="s">
        <v>88</v>
      </c>
      <c r="B10" s="314">
        <f>REPORTYEAR+1</f>
        <v>2025</v>
      </c>
      <c r="C10" s="119" t="s">
        <v>176</v>
      </c>
      <c r="D10" s="257"/>
      <c r="E10" s="258"/>
      <c r="F10" s="259"/>
      <c r="G10" s="258"/>
      <c r="H10" s="258"/>
      <c r="I10" s="259"/>
      <c r="J10" s="258"/>
      <c r="K10" s="258"/>
      <c r="L10" s="258"/>
      <c r="M10" s="258"/>
    </row>
    <row r="11" spans="1:13" ht="12.9" customHeight="1" x14ac:dyDescent="0.25">
      <c r="A11" s="313"/>
      <c r="B11" s="340"/>
      <c r="C11" s="122" t="s">
        <v>177</v>
      </c>
      <c r="D11" s="260"/>
      <c r="E11" s="261"/>
      <c r="F11" s="262"/>
      <c r="G11" s="261"/>
      <c r="H11" s="261"/>
      <c r="I11" s="262"/>
      <c r="J11" s="261"/>
      <c r="K11" s="261"/>
      <c r="L11" s="261"/>
      <c r="M11" s="261"/>
    </row>
    <row r="12" spans="1:13" ht="12.9" customHeight="1" x14ac:dyDescent="0.25">
      <c r="A12" s="313"/>
      <c r="B12" s="340"/>
      <c r="C12" s="122" t="s">
        <v>178</v>
      </c>
      <c r="D12" s="263"/>
      <c r="E12" s="264"/>
      <c r="F12" s="265"/>
      <c r="G12" s="264"/>
      <c r="H12" s="264"/>
      <c r="I12" s="265"/>
      <c r="J12" s="264"/>
      <c r="K12" s="264"/>
      <c r="L12" s="264"/>
      <c r="M12" s="264"/>
    </row>
    <row r="13" spans="1:13" x14ac:dyDescent="0.25">
      <c r="A13" s="313"/>
      <c r="B13" s="315"/>
      <c r="C13" s="123" t="s">
        <v>179</v>
      </c>
      <c r="D13" s="266"/>
      <c r="E13" s="267"/>
      <c r="F13" s="268"/>
      <c r="G13" s="267"/>
      <c r="H13" s="267"/>
      <c r="I13" s="268"/>
      <c r="J13" s="267"/>
      <c r="K13" s="267"/>
      <c r="L13" s="267"/>
      <c r="M13" s="267"/>
    </row>
    <row r="14" spans="1:13" ht="12.9" customHeight="1" x14ac:dyDescent="0.25">
      <c r="A14" s="312" t="s">
        <v>89</v>
      </c>
      <c r="B14" s="314">
        <f>REPORTYEAR+2</f>
        <v>2026</v>
      </c>
      <c r="C14" s="119" t="s">
        <v>180</v>
      </c>
      <c r="D14" s="257"/>
      <c r="E14" s="258"/>
      <c r="F14" s="259"/>
      <c r="G14" s="258"/>
      <c r="H14" s="258"/>
      <c r="I14" s="259"/>
      <c r="J14" s="258"/>
      <c r="K14" s="258"/>
      <c r="L14" s="258"/>
      <c r="M14" s="258"/>
    </row>
    <row r="15" spans="1:13" ht="12.9" customHeight="1" x14ac:dyDescent="0.25">
      <c r="A15" s="312"/>
      <c r="B15" s="340"/>
      <c r="C15" s="122" t="s">
        <v>181</v>
      </c>
      <c r="D15" s="260"/>
      <c r="E15" s="261"/>
      <c r="F15" s="262"/>
      <c r="G15" s="261"/>
      <c r="H15" s="261"/>
      <c r="I15" s="262"/>
      <c r="J15" s="261"/>
      <c r="K15" s="261"/>
      <c r="L15" s="261"/>
      <c r="M15" s="261"/>
    </row>
    <row r="16" spans="1:13" ht="12.9" customHeight="1" x14ac:dyDescent="0.25">
      <c r="A16" s="312"/>
      <c r="B16" s="340"/>
      <c r="C16" s="122" t="s">
        <v>182</v>
      </c>
      <c r="D16" s="263"/>
      <c r="E16" s="264"/>
      <c r="F16" s="265"/>
      <c r="G16" s="264"/>
      <c r="H16" s="264"/>
      <c r="I16" s="265"/>
      <c r="J16" s="264"/>
      <c r="K16" s="264"/>
      <c r="L16" s="264"/>
      <c r="M16" s="264"/>
    </row>
    <row r="17" spans="1:13" x14ac:dyDescent="0.25">
      <c r="A17" s="313"/>
      <c r="B17" s="315"/>
      <c r="C17" s="123" t="s">
        <v>183</v>
      </c>
      <c r="D17" s="266"/>
      <c r="E17" s="267"/>
      <c r="F17" s="268"/>
      <c r="G17" s="267"/>
      <c r="H17" s="267"/>
      <c r="I17" s="268"/>
      <c r="J17" s="267"/>
      <c r="K17" s="267"/>
      <c r="L17" s="267"/>
      <c r="M17" s="267"/>
    </row>
    <row r="18" spans="1:13" ht="12.9" customHeight="1" x14ac:dyDescent="0.25">
      <c r="A18" s="312" t="s">
        <v>90</v>
      </c>
      <c r="B18" s="314">
        <f>REPORTYEAR+3</f>
        <v>2027</v>
      </c>
      <c r="C18" s="119" t="s">
        <v>184</v>
      </c>
      <c r="D18" s="257"/>
      <c r="E18" s="258"/>
      <c r="F18" s="259"/>
      <c r="G18" s="258"/>
      <c r="H18" s="258"/>
      <c r="I18" s="259"/>
      <c r="J18" s="258"/>
      <c r="K18" s="258"/>
      <c r="L18" s="258"/>
      <c r="M18" s="258"/>
    </row>
    <row r="19" spans="1:13" ht="12.9" customHeight="1" x14ac:dyDescent="0.25">
      <c r="A19" s="312"/>
      <c r="B19" s="340"/>
      <c r="C19" s="122" t="s">
        <v>185</v>
      </c>
      <c r="D19" s="260"/>
      <c r="E19" s="261"/>
      <c r="F19" s="262"/>
      <c r="G19" s="261"/>
      <c r="H19" s="261"/>
      <c r="I19" s="262"/>
      <c r="J19" s="261"/>
      <c r="K19" s="261"/>
      <c r="L19" s="261"/>
      <c r="M19" s="261"/>
    </row>
    <row r="20" spans="1:13" ht="12.9" customHeight="1" x14ac:dyDescent="0.25">
      <c r="A20" s="312"/>
      <c r="B20" s="340"/>
      <c r="C20" s="122" t="s">
        <v>186</v>
      </c>
      <c r="D20" s="263"/>
      <c r="E20" s="264"/>
      <c r="F20" s="265"/>
      <c r="G20" s="264"/>
      <c r="H20" s="264"/>
      <c r="I20" s="265"/>
      <c r="J20" s="264"/>
      <c r="K20" s="264"/>
      <c r="L20" s="264"/>
      <c r="M20" s="264"/>
    </row>
    <row r="21" spans="1:13" x14ac:dyDescent="0.25">
      <c r="A21" s="313"/>
      <c r="B21" s="315"/>
      <c r="C21" s="123" t="s">
        <v>187</v>
      </c>
      <c r="D21" s="266"/>
      <c r="E21" s="267"/>
      <c r="F21" s="268"/>
      <c r="G21" s="267"/>
      <c r="H21" s="267"/>
      <c r="I21" s="268"/>
      <c r="J21" s="267"/>
      <c r="K21" s="267"/>
      <c r="L21" s="267"/>
      <c r="M21" s="267"/>
    </row>
    <row r="22" spans="1:13" ht="12.9" customHeight="1" x14ac:dyDescent="0.25">
      <c r="A22" s="312" t="s">
        <v>91</v>
      </c>
      <c r="B22" s="314">
        <f>REPORTYEAR+4</f>
        <v>2028</v>
      </c>
      <c r="C22" s="119" t="s">
        <v>188</v>
      </c>
      <c r="D22" s="257"/>
      <c r="E22" s="258"/>
      <c r="F22" s="259"/>
      <c r="G22" s="258"/>
      <c r="H22" s="258"/>
      <c r="I22" s="259"/>
      <c r="J22" s="258"/>
      <c r="K22" s="258"/>
      <c r="L22" s="258"/>
      <c r="M22" s="258"/>
    </row>
    <row r="23" spans="1:13" ht="12.9" customHeight="1" x14ac:dyDescent="0.25">
      <c r="A23" s="312"/>
      <c r="B23" s="340"/>
      <c r="C23" s="122" t="s">
        <v>189</v>
      </c>
      <c r="D23" s="260"/>
      <c r="E23" s="261"/>
      <c r="F23" s="262"/>
      <c r="G23" s="261"/>
      <c r="H23" s="261"/>
      <c r="I23" s="262"/>
      <c r="J23" s="261"/>
      <c r="K23" s="261"/>
      <c r="L23" s="261"/>
      <c r="M23" s="261"/>
    </row>
    <row r="24" spans="1:13" ht="12.9" customHeight="1" x14ac:dyDescent="0.25">
      <c r="A24" s="312"/>
      <c r="B24" s="340"/>
      <c r="C24" s="122" t="s">
        <v>190</v>
      </c>
      <c r="D24" s="263"/>
      <c r="E24" s="264"/>
      <c r="F24" s="265"/>
      <c r="G24" s="264"/>
      <c r="H24" s="264"/>
      <c r="I24" s="265"/>
      <c r="J24" s="264"/>
      <c r="K24" s="264"/>
      <c r="L24" s="264"/>
      <c r="M24" s="264"/>
    </row>
    <row r="25" spans="1:13" x14ac:dyDescent="0.25">
      <c r="A25" s="313"/>
      <c r="B25" s="315"/>
      <c r="C25" s="123" t="s">
        <v>191</v>
      </c>
      <c r="D25" s="266"/>
      <c r="E25" s="267"/>
      <c r="F25" s="268"/>
      <c r="G25" s="267"/>
      <c r="H25" s="267"/>
      <c r="I25" s="268"/>
      <c r="J25" s="267"/>
      <c r="K25" s="267"/>
      <c r="L25" s="267"/>
      <c r="M25" s="267"/>
    </row>
    <row r="26" spans="1:13" ht="12.9" customHeight="1" x14ac:dyDescent="0.25">
      <c r="A26" s="312" t="s">
        <v>92</v>
      </c>
      <c r="B26" s="314">
        <f>REPORTYEAR+5</f>
        <v>2029</v>
      </c>
      <c r="C26" s="119" t="s">
        <v>192</v>
      </c>
      <c r="D26" s="257"/>
      <c r="E26" s="258"/>
      <c r="F26" s="259"/>
      <c r="G26" s="258"/>
      <c r="H26" s="258"/>
      <c r="I26" s="259"/>
      <c r="J26" s="258"/>
      <c r="K26" s="258"/>
      <c r="L26" s="258"/>
      <c r="M26" s="258"/>
    </row>
    <row r="27" spans="1:13" ht="12.9" customHeight="1" x14ac:dyDescent="0.25">
      <c r="A27" s="312"/>
      <c r="B27" s="340"/>
      <c r="C27" s="122" t="s">
        <v>193</v>
      </c>
      <c r="D27" s="260"/>
      <c r="E27" s="261"/>
      <c r="F27" s="262"/>
      <c r="G27" s="261"/>
      <c r="H27" s="261"/>
      <c r="I27" s="262"/>
      <c r="J27" s="261"/>
      <c r="K27" s="261"/>
      <c r="L27" s="261"/>
      <c r="M27" s="261"/>
    </row>
    <row r="28" spans="1:13" ht="12.9" customHeight="1" x14ac:dyDescent="0.25">
      <c r="A28" s="312"/>
      <c r="B28" s="340"/>
      <c r="C28" s="122" t="s">
        <v>194</v>
      </c>
      <c r="D28" s="263"/>
      <c r="E28" s="264"/>
      <c r="F28" s="265"/>
      <c r="G28" s="264"/>
      <c r="H28" s="264"/>
      <c r="I28" s="265"/>
      <c r="J28" s="264"/>
      <c r="K28" s="264"/>
      <c r="L28" s="264"/>
      <c r="M28" s="264"/>
    </row>
    <row r="29" spans="1:13" x14ac:dyDescent="0.25">
      <c r="A29" s="313"/>
      <c r="B29" s="315"/>
      <c r="C29" s="123" t="s">
        <v>195</v>
      </c>
      <c r="D29" s="266"/>
      <c r="E29" s="267"/>
      <c r="F29" s="268"/>
      <c r="G29" s="267"/>
      <c r="H29" s="267"/>
      <c r="I29" s="268"/>
      <c r="J29" s="267"/>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c r="M71" s="255"/>
    </row>
    <row r="72" spans="1:13" x14ac:dyDescent="0.25">
      <c r="B72" s="127" t="s">
        <v>58</v>
      </c>
      <c r="C72" s="128"/>
      <c r="D72" s="128"/>
      <c r="E72" s="128"/>
      <c r="F72" s="128"/>
      <c r="G72" s="128"/>
      <c r="H72" s="128"/>
      <c r="I72" s="129"/>
    </row>
    <row r="73" spans="1:13" x14ac:dyDescent="0.25">
      <c r="B73" s="341"/>
      <c r="C73" s="342"/>
      <c r="D73" s="342"/>
      <c r="E73" s="342"/>
      <c r="F73" s="342"/>
      <c r="G73" s="343"/>
      <c r="H73" s="343"/>
      <c r="I73" s="344"/>
    </row>
    <row r="74" spans="1:13" x14ac:dyDescent="0.25">
      <c r="B74" s="345"/>
      <c r="C74" s="346"/>
      <c r="D74" s="346"/>
      <c r="E74" s="346"/>
      <c r="F74" s="346"/>
      <c r="G74" s="346"/>
      <c r="H74" s="346"/>
      <c r="I74" s="347"/>
    </row>
    <row r="75" spans="1:13" x14ac:dyDescent="0.25">
      <c r="B75" s="345"/>
      <c r="C75" s="346"/>
      <c r="D75" s="346"/>
      <c r="E75" s="346"/>
      <c r="F75" s="346"/>
      <c r="G75" s="346"/>
      <c r="H75" s="346"/>
      <c r="I75" s="347"/>
    </row>
    <row r="76" spans="1:13" x14ac:dyDescent="0.25">
      <c r="B76" s="345"/>
      <c r="C76" s="346"/>
      <c r="D76" s="346"/>
      <c r="E76" s="346"/>
      <c r="F76" s="346"/>
      <c r="G76" s="346"/>
      <c r="H76" s="346"/>
      <c r="I76" s="347"/>
    </row>
    <row r="77" spans="1:13" x14ac:dyDescent="0.25">
      <c r="B77" s="345"/>
      <c r="C77" s="346"/>
      <c r="D77" s="346"/>
      <c r="E77" s="346"/>
      <c r="F77" s="346"/>
      <c r="G77" s="346"/>
      <c r="H77" s="346"/>
      <c r="I77" s="347"/>
    </row>
    <row r="78" spans="1:13" x14ac:dyDescent="0.25">
      <c r="B78" s="348"/>
      <c r="C78" s="349"/>
      <c r="D78" s="349"/>
      <c r="E78" s="349"/>
      <c r="F78" s="349"/>
      <c r="G78" s="349"/>
      <c r="H78" s="349"/>
      <c r="I78" s="350"/>
    </row>
    <row r="79" spans="1:13" customFormat="1" x14ac:dyDescent="0.25">
      <c r="I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I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35E7-8E20-42E5-953D-1AE8189CA957}">
  <sheetPr>
    <tabColor rgb="FFFF0000"/>
    <pageSetUpPr fitToPage="1"/>
  </sheetPr>
  <dimension ref="A1:Q79"/>
  <sheetViews>
    <sheetView zoomScale="90" zoomScaleNormal="90" workbookViewId="0">
      <pane xSplit="3" ySplit="5" topLeftCell="D46" activePane="bottomRight" state="frozen"/>
      <selection pane="topRight" activeCell="J40" sqref="J40"/>
      <selection pane="bottomLeft" activeCell="J40" sqref="J40"/>
      <selection pane="bottomRight" activeCell="V21" sqref="V21"/>
    </sheetView>
  </sheetViews>
  <sheetFormatPr defaultColWidth="9.109375" defaultRowHeight="13.2" x14ac:dyDescent="0.25"/>
  <cols>
    <col min="1" max="1" width="12.6640625" style="112" customWidth="1"/>
    <col min="2" max="2" width="6.6640625" style="112" customWidth="1"/>
    <col min="3" max="3" width="16.88671875" style="112" bestFit="1" customWidth="1"/>
    <col min="4" max="17" width="13.6640625" style="112" customWidth="1"/>
    <col min="18" max="16384" width="9.109375" style="112"/>
  </cols>
  <sheetData>
    <row r="1" spans="1:17" ht="17.399999999999999" x14ac:dyDescent="0.3">
      <c r="A1" s="111" t="s">
        <v>71</v>
      </c>
      <c r="M1" s="113" t="s">
        <v>25</v>
      </c>
      <c r="Q1" s="248" t="s">
        <v>110</v>
      </c>
    </row>
    <row r="2" spans="1:17" ht="18" customHeight="1" x14ac:dyDescent="0.3">
      <c r="A2" s="111" t="str">
        <f>"CY "&amp;REPORTYEAR&amp;""</f>
        <v>CY 2024</v>
      </c>
      <c r="Q2" s="248" t="s">
        <v>112</v>
      </c>
    </row>
    <row r="3" spans="1:17" x14ac:dyDescent="0.25">
      <c r="A3" s="114" t="s">
        <v>237</v>
      </c>
      <c r="B3" s="115"/>
      <c r="C3" s="115"/>
      <c r="D3" s="115"/>
      <c r="E3" s="115"/>
      <c r="F3" s="116" t="s">
        <v>170</v>
      </c>
      <c r="G3" s="117"/>
    </row>
    <row r="4" spans="1:17" customFormat="1" x14ac:dyDescent="0.25">
      <c r="D4" s="254" t="s">
        <v>135</v>
      </c>
    </row>
    <row r="5" spans="1:17" ht="35.1" customHeight="1" x14ac:dyDescent="0.25">
      <c r="A5" s="351" t="s">
        <v>171</v>
      </c>
      <c r="B5" s="351"/>
      <c r="C5" s="352"/>
      <c r="D5" s="256"/>
      <c r="E5" s="256"/>
      <c r="F5" s="256"/>
      <c r="G5" s="256"/>
      <c r="H5" s="256"/>
      <c r="I5" s="256"/>
      <c r="J5" s="256"/>
      <c r="K5" s="256"/>
      <c r="L5" s="256"/>
      <c r="M5" s="256"/>
      <c r="N5" s="256"/>
      <c r="O5" s="256"/>
      <c r="P5" s="256"/>
      <c r="Q5" s="256"/>
    </row>
    <row r="6" spans="1:17" ht="12.9" customHeight="1" x14ac:dyDescent="0.25">
      <c r="A6" s="313" t="s">
        <v>84</v>
      </c>
      <c r="B6" s="314">
        <f>REPORTYEAR</f>
        <v>2024</v>
      </c>
      <c r="C6" s="119" t="s">
        <v>172</v>
      </c>
      <c r="D6" s="269"/>
      <c r="E6" s="269"/>
      <c r="F6" s="269"/>
      <c r="G6" s="258"/>
      <c r="H6" s="269"/>
      <c r="I6" s="269"/>
      <c r="J6" s="269"/>
      <c r="K6" s="269"/>
      <c r="L6" s="269"/>
      <c r="M6" s="269"/>
      <c r="N6" s="269"/>
      <c r="O6" s="269"/>
      <c r="P6" s="269"/>
      <c r="Q6" s="269"/>
    </row>
    <row r="7" spans="1:17" ht="12.9" customHeight="1" x14ac:dyDescent="0.25">
      <c r="A7" s="313"/>
      <c r="B7" s="340"/>
      <c r="C7" s="122" t="s">
        <v>173</v>
      </c>
      <c r="D7" s="270"/>
      <c r="E7" s="270"/>
      <c r="F7" s="270"/>
      <c r="G7" s="261"/>
      <c r="H7" s="270"/>
      <c r="I7" s="270"/>
      <c r="J7" s="270"/>
      <c r="K7" s="270"/>
      <c r="L7" s="270"/>
      <c r="M7" s="270"/>
      <c r="N7" s="270"/>
      <c r="O7" s="270"/>
      <c r="P7" s="270"/>
      <c r="Q7" s="270"/>
    </row>
    <row r="8" spans="1:17" ht="12.9" customHeight="1" x14ac:dyDescent="0.25">
      <c r="A8" s="313"/>
      <c r="B8" s="340"/>
      <c r="C8" s="122" t="s">
        <v>174</v>
      </c>
      <c r="D8" s="271"/>
      <c r="E8" s="271"/>
      <c r="F8" s="271"/>
      <c r="G8" s="264"/>
      <c r="H8" s="271"/>
      <c r="I8" s="271"/>
      <c r="J8" s="271"/>
      <c r="K8" s="271"/>
      <c r="L8" s="272"/>
      <c r="M8" s="271"/>
      <c r="N8" s="271"/>
      <c r="O8" s="271"/>
      <c r="P8" s="271"/>
      <c r="Q8" s="271"/>
    </row>
    <row r="9" spans="1:17" x14ac:dyDescent="0.25">
      <c r="A9" s="313"/>
      <c r="B9" s="315"/>
      <c r="C9" s="123" t="s">
        <v>175</v>
      </c>
      <c r="D9" s="273"/>
      <c r="E9" s="273"/>
      <c r="F9" s="273"/>
      <c r="G9" s="267"/>
      <c r="H9" s="273"/>
      <c r="I9" s="273"/>
      <c r="J9" s="273"/>
      <c r="K9" s="273"/>
      <c r="L9" s="274"/>
      <c r="M9" s="273"/>
      <c r="N9" s="273"/>
      <c r="O9" s="273"/>
      <c r="P9" s="273"/>
      <c r="Q9" s="273"/>
    </row>
    <row r="10" spans="1:17" ht="12.9" customHeight="1" x14ac:dyDescent="0.25">
      <c r="A10" s="313" t="s">
        <v>88</v>
      </c>
      <c r="B10" s="314">
        <f>REPORTYEAR+1</f>
        <v>2025</v>
      </c>
      <c r="C10" s="119" t="s">
        <v>176</v>
      </c>
      <c r="D10" s="269"/>
      <c r="E10" s="269"/>
      <c r="F10" s="269"/>
      <c r="G10" s="275"/>
      <c r="H10" s="269"/>
      <c r="I10" s="269"/>
      <c r="J10" s="269"/>
      <c r="K10" s="269"/>
      <c r="L10" s="269"/>
      <c r="M10" s="269"/>
      <c r="N10" s="269"/>
      <c r="O10" s="269"/>
      <c r="P10" s="269"/>
      <c r="Q10" s="269"/>
    </row>
    <row r="11" spans="1:17" ht="12.9" customHeight="1" x14ac:dyDescent="0.25">
      <c r="A11" s="313"/>
      <c r="B11" s="340"/>
      <c r="C11" s="122" t="s">
        <v>177</v>
      </c>
      <c r="D11" s="276"/>
      <c r="E11" s="270"/>
      <c r="F11" s="270"/>
      <c r="G11" s="277"/>
      <c r="H11" s="270"/>
      <c r="I11" s="270"/>
      <c r="J11" s="270"/>
      <c r="K11" s="270"/>
      <c r="L11" s="270"/>
      <c r="M11" s="270"/>
      <c r="N11" s="270"/>
      <c r="O11" s="270"/>
      <c r="P11" s="270"/>
      <c r="Q11" s="270"/>
    </row>
    <row r="12" spans="1:17" ht="12.9" customHeight="1" x14ac:dyDescent="0.25">
      <c r="A12" s="313"/>
      <c r="B12" s="340"/>
      <c r="C12" s="122" t="s">
        <v>178</v>
      </c>
      <c r="D12" s="272"/>
      <c r="E12" s="271"/>
      <c r="F12" s="271"/>
      <c r="G12" s="278"/>
      <c r="H12" s="271"/>
      <c r="I12" s="271"/>
      <c r="J12" s="271"/>
      <c r="K12" s="271"/>
      <c r="L12" s="271"/>
      <c r="M12" s="271"/>
      <c r="N12" s="271"/>
      <c r="O12" s="271"/>
      <c r="P12" s="271"/>
      <c r="Q12" s="271"/>
    </row>
    <row r="13" spans="1:17" x14ac:dyDescent="0.25">
      <c r="A13" s="313"/>
      <c r="B13" s="315"/>
      <c r="C13" s="123" t="s">
        <v>179</v>
      </c>
      <c r="D13" s="274"/>
      <c r="E13" s="273"/>
      <c r="F13" s="273"/>
      <c r="G13" s="279"/>
      <c r="H13" s="273"/>
      <c r="I13" s="273"/>
      <c r="J13" s="273"/>
      <c r="K13" s="273"/>
      <c r="L13" s="273"/>
      <c r="M13" s="273"/>
      <c r="N13" s="273"/>
      <c r="O13" s="273"/>
      <c r="P13" s="273"/>
      <c r="Q13" s="273"/>
    </row>
    <row r="14" spans="1:17" ht="12.9" customHeight="1" x14ac:dyDescent="0.25">
      <c r="A14" s="312" t="s">
        <v>89</v>
      </c>
      <c r="B14" s="314">
        <f>REPORTYEAR+2</f>
        <v>2026</v>
      </c>
      <c r="C14" s="119" t="s">
        <v>180</v>
      </c>
      <c r="D14" s="269"/>
      <c r="E14" s="269"/>
      <c r="F14" s="269"/>
      <c r="G14" s="258"/>
      <c r="H14" s="269"/>
      <c r="I14" s="269"/>
      <c r="J14" s="269"/>
      <c r="K14" s="269"/>
      <c r="L14" s="269"/>
      <c r="M14" s="269"/>
      <c r="N14" s="269"/>
      <c r="O14" s="269"/>
      <c r="P14" s="269"/>
      <c r="Q14" s="269"/>
    </row>
    <row r="15" spans="1:17" ht="12.9" customHeight="1" x14ac:dyDescent="0.25">
      <c r="A15" s="312"/>
      <c r="B15" s="340"/>
      <c r="C15" s="122" t="s">
        <v>181</v>
      </c>
      <c r="D15" s="276"/>
      <c r="E15" s="270"/>
      <c r="F15" s="270"/>
      <c r="G15" s="261"/>
      <c r="H15" s="270"/>
      <c r="I15" s="270"/>
      <c r="J15" s="270"/>
      <c r="K15" s="270"/>
      <c r="L15" s="270"/>
      <c r="M15" s="270"/>
      <c r="N15" s="270"/>
      <c r="O15" s="270"/>
      <c r="P15" s="270"/>
      <c r="Q15" s="270"/>
    </row>
    <row r="16" spans="1:17" ht="12.9" customHeight="1" x14ac:dyDescent="0.25">
      <c r="A16" s="312"/>
      <c r="B16" s="340"/>
      <c r="C16" s="122" t="s">
        <v>182</v>
      </c>
      <c r="D16" s="272"/>
      <c r="E16" s="271"/>
      <c r="F16" s="271"/>
      <c r="G16" s="264"/>
      <c r="H16" s="271"/>
      <c r="I16" s="271"/>
      <c r="J16" s="271"/>
      <c r="K16" s="271"/>
      <c r="L16" s="271"/>
      <c r="M16" s="271"/>
      <c r="N16" s="271"/>
      <c r="O16" s="271"/>
      <c r="P16" s="271"/>
      <c r="Q16" s="271"/>
    </row>
    <row r="17" spans="1:17" x14ac:dyDescent="0.25">
      <c r="A17" s="313"/>
      <c r="B17" s="315"/>
      <c r="C17" s="123" t="s">
        <v>183</v>
      </c>
      <c r="D17" s="274"/>
      <c r="E17" s="273"/>
      <c r="F17" s="273"/>
      <c r="G17" s="267"/>
      <c r="H17" s="273"/>
      <c r="I17" s="273"/>
      <c r="J17" s="273"/>
      <c r="K17" s="273"/>
      <c r="L17" s="273"/>
      <c r="M17" s="273"/>
      <c r="N17" s="273"/>
      <c r="O17" s="273"/>
      <c r="P17" s="273"/>
      <c r="Q17" s="273"/>
    </row>
    <row r="18" spans="1:17" ht="12.9" customHeight="1" x14ac:dyDescent="0.25">
      <c r="A18" s="312" t="s">
        <v>90</v>
      </c>
      <c r="B18" s="314">
        <f>REPORTYEAR+3</f>
        <v>2027</v>
      </c>
      <c r="C18" s="119" t="s">
        <v>184</v>
      </c>
      <c r="D18" s="269"/>
      <c r="E18" s="269"/>
      <c r="F18" s="269"/>
      <c r="G18" s="258"/>
      <c r="H18" s="269"/>
      <c r="I18" s="269"/>
      <c r="J18" s="269"/>
      <c r="K18" s="269"/>
      <c r="L18" s="269"/>
      <c r="M18" s="269"/>
      <c r="N18" s="269"/>
      <c r="O18" s="269"/>
      <c r="P18" s="269"/>
      <c r="Q18" s="269"/>
    </row>
    <row r="19" spans="1:17" ht="12.9" customHeight="1" x14ac:dyDescent="0.25">
      <c r="A19" s="312"/>
      <c r="B19" s="340"/>
      <c r="C19" s="122" t="s">
        <v>185</v>
      </c>
      <c r="D19" s="276"/>
      <c r="E19" s="270"/>
      <c r="F19" s="270"/>
      <c r="G19" s="261"/>
      <c r="H19" s="270"/>
      <c r="I19" s="270"/>
      <c r="J19" s="270"/>
      <c r="K19" s="270"/>
      <c r="L19" s="270"/>
      <c r="M19" s="270"/>
      <c r="N19" s="270"/>
      <c r="O19" s="270"/>
      <c r="P19" s="270"/>
      <c r="Q19" s="270"/>
    </row>
    <row r="20" spans="1:17" ht="12.9" customHeight="1" x14ac:dyDescent="0.25">
      <c r="A20" s="312"/>
      <c r="B20" s="340"/>
      <c r="C20" s="122" t="s">
        <v>186</v>
      </c>
      <c r="D20" s="272"/>
      <c r="E20" s="271"/>
      <c r="F20" s="271"/>
      <c r="G20" s="264"/>
      <c r="H20" s="271"/>
      <c r="I20" s="271"/>
      <c r="J20" s="271"/>
      <c r="K20" s="271"/>
      <c r="L20" s="271"/>
      <c r="M20" s="271"/>
      <c r="N20" s="271"/>
      <c r="O20" s="271"/>
      <c r="P20" s="271"/>
      <c r="Q20" s="271"/>
    </row>
    <row r="21" spans="1:17" x14ac:dyDescent="0.25">
      <c r="A21" s="313"/>
      <c r="B21" s="315"/>
      <c r="C21" s="123" t="s">
        <v>187</v>
      </c>
      <c r="D21" s="274"/>
      <c r="E21" s="273"/>
      <c r="F21" s="273"/>
      <c r="G21" s="267"/>
      <c r="H21" s="273"/>
      <c r="I21" s="273"/>
      <c r="J21" s="273"/>
      <c r="K21" s="273"/>
      <c r="L21" s="273"/>
      <c r="M21" s="273"/>
      <c r="N21" s="273"/>
      <c r="O21" s="273"/>
      <c r="P21" s="273"/>
      <c r="Q21" s="273"/>
    </row>
    <row r="22" spans="1:17" ht="12.9" customHeight="1" x14ac:dyDescent="0.25">
      <c r="A22" s="312" t="s">
        <v>91</v>
      </c>
      <c r="B22" s="314">
        <f>REPORTYEAR+4</f>
        <v>2028</v>
      </c>
      <c r="C22" s="119" t="s">
        <v>188</v>
      </c>
      <c r="D22" s="269"/>
      <c r="E22" s="269"/>
      <c r="F22" s="269"/>
      <c r="G22" s="280"/>
      <c r="H22" s="269"/>
      <c r="I22" s="269"/>
      <c r="J22" s="269"/>
      <c r="K22" s="269"/>
      <c r="L22" s="269"/>
      <c r="M22" s="269"/>
      <c r="N22" s="269"/>
      <c r="O22" s="269"/>
      <c r="P22" s="269"/>
      <c r="Q22" s="269"/>
    </row>
    <row r="23" spans="1:17" ht="12.9" customHeight="1" x14ac:dyDescent="0.25">
      <c r="A23" s="312"/>
      <c r="B23" s="340"/>
      <c r="C23" s="122" t="s">
        <v>189</v>
      </c>
      <c r="D23" s="276"/>
      <c r="E23" s="270"/>
      <c r="F23" s="270"/>
      <c r="G23" s="276"/>
      <c r="H23" s="270"/>
      <c r="I23" s="270"/>
      <c r="J23" s="270"/>
      <c r="K23" s="276"/>
      <c r="L23" s="276"/>
      <c r="M23" s="270"/>
      <c r="N23" s="270"/>
      <c r="O23" s="270"/>
      <c r="P23" s="270"/>
      <c r="Q23" s="270"/>
    </row>
    <row r="24" spans="1:17" ht="12.9" customHeight="1" x14ac:dyDescent="0.25">
      <c r="A24" s="312"/>
      <c r="B24" s="340"/>
      <c r="C24" s="122" t="s">
        <v>190</v>
      </c>
      <c r="D24" s="272"/>
      <c r="E24" s="271"/>
      <c r="F24" s="271"/>
      <c r="G24" s="272"/>
      <c r="H24" s="271"/>
      <c r="I24" s="271"/>
      <c r="J24" s="271"/>
      <c r="K24" s="272"/>
      <c r="L24" s="272"/>
      <c r="M24" s="271"/>
      <c r="N24" s="271"/>
      <c r="O24" s="271"/>
      <c r="P24" s="271"/>
      <c r="Q24" s="271"/>
    </row>
    <row r="25" spans="1:17" x14ac:dyDescent="0.25">
      <c r="A25" s="313"/>
      <c r="B25" s="315"/>
      <c r="C25" s="123" t="s">
        <v>191</v>
      </c>
      <c r="D25" s="274"/>
      <c r="E25" s="273"/>
      <c r="F25" s="273"/>
      <c r="G25" s="274"/>
      <c r="H25" s="273"/>
      <c r="I25" s="273"/>
      <c r="J25" s="273"/>
      <c r="K25" s="274"/>
      <c r="L25" s="274"/>
      <c r="M25" s="273"/>
      <c r="N25" s="273"/>
      <c r="O25" s="273"/>
      <c r="P25" s="273"/>
      <c r="Q25" s="273"/>
    </row>
    <row r="26" spans="1:17" ht="12.9" customHeight="1" x14ac:dyDescent="0.25">
      <c r="A26" s="312" t="s">
        <v>92</v>
      </c>
      <c r="B26" s="314">
        <f>REPORTYEAR+5</f>
        <v>2029</v>
      </c>
      <c r="C26" s="119" t="s">
        <v>192</v>
      </c>
      <c r="D26" s="269"/>
      <c r="E26" s="269"/>
      <c r="F26" s="269"/>
      <c r="G26" s="280"/>
      <c r="H26" s="269"/>
      <c r="I26" s="269"/>
      <c r="J26" s="269"/>
      <c r="K26" s="280"/>
      <c r="L26" s="280"/>
      <c r="M26" s="269"/>
      <c r="N26" s="269"/>
      <c r="O26" s="269"/>
      <c r="P26" s="269"/>
      <c r="Q26" s="269"/>
    </row>
    <row r="27" spans="1:17" ht="12.9" customHeight="1" x14ac:dyDescent="0.25">
      <c r="A27" s="312"/>
      <c r="B27" s="340"/>
      <c r="C27" s="122" t="s">
        <v>193</v>
      </c>
      <c r="D27" s="276"/>
      <c r="E27" s="270"/>
      <c r="F27" s="270"/>
      <c r="G27" s="276"/>
      <c r="H27" s="270"/>
      <c r="I27" s="270"/>
      <c r="J27" s="270"/>
      <c r="K27" s="276"/>
      <c r="L27" s="276"/>
      <c r="M27" s="270"/>
      <c r="N27" s="270"/>
      <c r="O27" s="270"/>
      <c r="P27" s="270"/>
      <c r="Q27" s="270"/>
    </row>
    <row r="28" spans="1:17" ht="12.9" customHeight="1" x14ac:dyDescent="0.25">
      <c r="A28" s="312"/>
      <c r="B28" s="340"/>
      <c r="C28" s="122" t="s">
        <v>194</v>
      </c>
      <c r="D28" s="272"/>
      <c r="E28" s="271"/>
      <c r="F28" s="271"/>
      <c r="G28" s="272"/>
      <c r="H28" s="271"/>
      <c r="I28" s="271"/>
      <c r="J28" s="271"/>
      <c r="K28" s="272"/>
      <c r="L28" s="272"/>
      <c r="M28" s="271"/>
      <c r="N28" s="271"/>
      <c r="O28" s="271"/>
      <c r="P28" s="271"/>
      <c r="Q28" s="271"/>
    </row>
    <row r="29" spans="1:17" x14ac:dyDescent="0.25">
      <c r="A29" s="313"/>
      <c r="B29" s="315"/>
      <c r="C29" s="123" t="s">
        <v>195</v>
      </c>
      <c r="D29" s="274"/>
      <c r="E29" s="273"/>
      <c r="F29" s="273"/>
      <c r="G29" s="274"/>
      <c r="H29" s="273"/>
      <c r="I29" s="273"/>
      <c r="J29" s="273"/>
      <c r="K29" s="274"/>
      <c r="L29" s="274"/>
      <c r="M29" s="273"/>
      <c r="N29" s="273"/>
      <c r="O29" s="273"/>
      <c r="P29" s="273"/>
      <c r="Q29" s="273"/>
    </row>
    <row r="30" spans="1:17" ht="12.9" customHeight="1" x14ac:dyDescent="0.25">
      <c r="A30" s="312" t="s">
        <v>93</v>
      </c>
      <c r="B30" s="314">
        <f>REPORTYEAR+6</f>
        <v>2030</v>
      </c>
      <c r="C30" s="119" t="s">
        <v>196</v>
      </c>
      <c r="D30" s="280"/>
      <c r="E30" s="269"/>
      <c r="F30" s="269"/>
      <c r="G30" s="280"/>
      <c r="H30" s="269"/>
      <c r="I30" s="269"/>
      <c r="J30" s="269"/>
      <c r="K30" s="280"/>
      <c r="L30" s="280"/>
      <c r="M30" s="269"/>
      <c r="N30" s="269"/>
      <c r="O30" s="269"/>
      <c r="P30" s="269"/>
      <c r="Q30" s="269"/>
    </row>
    <row r="31" spans="1:17" ht="12.9" customHeight="1" x14ac:dyDescent="0.25">
      <c r="A31" s="312"/>
      <c r="B31" s="340"/>
      <c r="C31" s="122" t="s">
        <v>197</v>
      </c>
      <c r="D31" s="276"/>
      <c r="E31" s="270"/>
      <c r="F31" s="270"/>
      <c r="G31" s="276"/>
      <c r="H31" s="270"/>
      <c r="I31" s="270"/>
      <c r="J31" s="270"/>
      <c r="K31" s="276"/>
      <c r="L31" s="276"/>
      <c r="M31" s="270"/>
      <c r="N31" s="270"/>
      <c r="O31" s="270"/>
      <c r="P31" s="270"/>
      <c r="Q31" s="270"/>
    </row>
    <row r="32" spans="1:17" ht="12.9" customHeight="1" x14ac:dyDescent="0.25">
      <c r="A32" s="312"/>
      <c r="B32" s="340"/>
      <c r="C32" s="122" t="s">
        <v>198</v>
      </c>
      <c r="D32" s="272"/>
      <c r="E32" s="271"/>
      <c r="F32" s="271"/>
      <c r="G32" s="272"/>
      <c r="H32" s="271"/>
      <c r="I32" s="271"/>
      <c r="J32" s="271"/>
      <c r="K32" s="272"/>
      <c r="L32" s="272"/>
      <c r="M32" s="271"/>
      <c r="N32" s="271"/>
      <c r="O32" s="271"/>
      <c r="P32" s="271"/>
      <c r="Q32" s="271"/>
    </row>
    <row r="33" spans="1:17" x14ac:dyDescent="0.25">
      <c r="A33" s="313"/>
      <c r="B33" s="315"/>
      <c r="C33" s="123" t="s">
        <v>199</v>
      </c>
      <c r="D33" s="274"/>
      <c r="E33" s="273"/>
      <c r="F33" s="273"/>
      <c r="G33" s="274"/>
      <c r="H33" s="273"/>
      <c r="I33" s="273"/>
      <c r="J33" s="273"/>
      <c r="K33" s="274"/>
      <c r="L33" s="274"/>
      <c r="M33" s="273"/>
      <c r="N33" s="273"/>
      <c r="O33" s="273"/>
      <c r="P33" s="273"/>
      <c r="Q33" s="273"/>
    </row>
    <row r="34" spans="1:17" ht="12.9" customHeight="1" x14ac:dyDescent="0.25">
      <c r="A34" s="312" t="s">
        <v>94</v>
      </c>
      <c r="B34" s="314">
        <f>REPORTYEAR+7</f>
        <v>2031</v>
      </c>
      <c r="C34" s="119" t="s">
        <v>200</v>
      </c>
      <c r="D34" s="280"/>
      <c r="E34" s="269"/>
      <c r="F34" s="269"/>
      <c r="G34" s="280"/>
      <c r="H34" s="269"/>
      <c r="I34" s="269"/>
      <c r="J34" s="269"/>
      <c r="K34" s="280"/>
      <c r="L34" s="280"/>
      <c r="M34" s="269"/>
      <c r="N34" s="269"/>
      <c r="O34" s="269"/>
      <c r="P34" s="269"/>
      <c r="Q34" s="269"/>
    </row>
    <row r="35" spans="1:17" ht="12.9" customHeight="1" x14ac:dyDescent="0.25">
      <c r="A35" s="312"/>
      <c r="B35" s="340"/>
      <c r="C35" s="122" t="s">
        <v>201</v>
      </c>
      <c r="D35" s="276"/>
      <c r="E35" s="270"/>
      <c r="F35" s="270"/>
      <c r="G35" s="276"/>
      <c r="H35" s="270"/>
      <c r="I35" s="270"/>
      <c r="J35" s="270"/>
      <c r="K35" s="276"/>
      <c r="L35" s="276"/>
      <c r="M35" s="270"/>
      <c r="N35" s="270"/>
      <c r="O35" s="270"/>
      <c r="P35" s="270"/>
      <c r="Q35" s="270"/>
    </row>
    <row r="36" spans="1:17" ht="12.9" customHeight="1" x14ac:dyDescent="0.25">
      <c r="A36" s="312"/>
      <c r="B36" s="340"/>
      <c r="C36" s="122" t="s">
        <v>202</v>
      </c>
      <c r="D36" s="272"/>
      <c r="E36" s="271"/>
      <c r="F36" s="271"/>
      <c r="G36" s="272"/>
      <c r="H36" s="271"/>
      <c r="I36" s="271"/>
      <c r="J36" s="271"/>
      <c r="K36" s="272"/>
      <c r="L36" s="272"/>
      <c r="M36" s="271"/>
      <c r="N36" s="271"/>
      <c r="O36" s="271"/>
      <c r="P36" s="271"/>
      <c r="Q36" s="271"/>
    </row>
    <row r="37" spans="1:17" x14ac:dyDescent="0.25">
      <c r="A37" s="313"/>
      <c r="B37" s="315"/>
      <c r="C37" s="123" t="s">
        <v>203</v>
      </c>
      <c r="D37" s="274"/>
      <c r="E37" s="273"/>
      <c r="F37" s="273"/>
      <c r="G37" s="274"/>
      <c r="H37" s="273"/>
      <c r="I37" s="273"/>
      <c r="J37" s="273"/>
      <c r="K37" s="274"/>
      <c r="L37" s="274"/>
      <c r="M37" s="273"/>
      <c r="N37" s="273"/>
      <c r="O37" s="273"/>
      <c r="P37" s="273"/>
      <c r="Q37" s="273"/>
    </row>
    <row r="38" spans="1:17" ht="12.9" customHeight="1" x14ac:dyDescent="0.25">
      <c r="A38" s="312" t="s">
        <v>95</v>
      </c>
      <c r="B38" s="314">
        <f>REPORTYEAR+8</f>
        <v>2032</v>
      </c>
      <c r="C38" s="119" t="s">
        <v>204</v>
      </c>
      <c r="D38" s="280"/>
      <c r="E38" s="269"/>
      <c r="F38" s="269"/>
      <c r="G38" s="280"/>
      <c r="H38" s="269"/>
      <c r="I38" s="269"/>
      <c r="J38" s="269"/>
      <c r="K38" s="280"/>
      <c r="L38" s="280"/>
      <c r="M38" s="269"/>
      <c r="N38" s="269"/>
      <c r="O38" s="269"/>
      <c r="P38" s="269"/>
      <c r="Q38" s="269"/>
    </row>
    <row r="39" spans="1:17" ht="12.9" customHeight="1" x14ac:dyDescent="0.25">
      <c r="A39" s="312"/>
      <c r="B39" s="340"/>
      <c r="C39" s="122" t="s">
        <v>205</v>
      </c>
      <c r="D39" s="276"/>
      <c r="E39" s="270"/>
      <c r="F39" s="270"/>
      <c r="G39" s="276"/>
      <c r="H39" s="270"/>
      <c r="I39" s="270"/>
      <c r="J39" s="270"/>
      <c r="K39" s="276"/>
      <c r="L39" s="276"/>
      <c r="M39" s="270"/>
      <c r="N39" s="270"/>
      <c r="O39" s="270"/>
      <c r="P39" s="270"/>
      <c r="Q39" s="270"/>
    </row>
    <row r="40" spans="1:17" ht="12.9" customHeight="1" x14ac:dyDescent="0.25">
      <c r="A40" s="312"/>
      <c r="B40" s="340"/>
      <c r="C40" s="122" t="s">
        <v>206</v>
      </c>
      <c r="D40" s="272"/>
      <c r="E40" s="271"/>
      <c r="F40" s="271"/>
      <c r="G40" s="272"/>
      <c r="H40" s="271"/>
      <c r="I40" s="271"/>
      <c r="J40" s="271"/>
      <c r="K40" s="272"/>
      <c r="L40" s="272"/>
      <c r="M40" s="271"/>
      <c r="N40" s="271"/>
      <c r="O40" s="271"/>
      <c r="P40" s="271"/>
      <c r="Q40" s="271"/>
    </row>
    <row r="41" spans="1:17" x14ac:dyDescent="0.25">
      <c r="A41" s="313"/>
      <c r="B41" s="315"/>
      <c r="C41" s="123" t="s">
        <v>207</v>
      </c>
      <c r="D41" s="274"/>
      <c r="E41" s="273"/>
      <c r="F41" s="273"/>
      <c r="G41" s="274"/>
      <c r="H41" s="273"/>
      <c r="I41" s="273"/>
      <c r="J41" s="273"/>
      <c r="K41" s="274"/>
      <c r="L41" s="274"/>
      <c r="M41" s="273"/>
      <c r="N41" s="273"/>
      <c r="O41" s="273"/>
      <c r="P41" s="273"/>
      <c r="Q41" s="273"/>
    </row>
    <row r="42" spans="1:17" ht="12.9" customHeight="1" x14ac:dyDescent="0.25">
      <c r="A42" s="312" t="s">
        <v>96</v>
      </c>
      <c r="B42" s="314">
        <f>REPORTYEAR+9</f>
        <v>2033</v>
      </c>
      <c r="C42" s="119" t="s">
        <v>208</v>
      </c>
      <c r="D42" s="280"/>
      <c r="E42" s="269"/>
      <c r="F42" s="269"/>
      <c r="G42" s="280"/>
      <c r="H42" s="269"/>
      <c r="I42" s="269"/>
      <c r="J42" s="269"/>
      <c r="K42" s="280"/>
      <c r="L42" s="280"/>
      <c r="M42" s="269"/>
      <c r="N42" s="269"/>
      <c r="O42" s="269"/>
      <c r="P42" s="269"/>
      <c r="Q42" s="269"/>
    </row>
    <row r="43" spans="1:17" ht="12.9" customHeight="1" x14ac:dyDescent="0.25">
      <c r="A43" s="312"/>
      <c r="B43" s="340"/>
      <c r="C43" s="122" t="s">
        <v>209</v>
      </c>
      <c r="D43" s="276"/>
      <c r="E43" s="270"/>
      <c r="F43" s="270"/>
      <c r="G43" s="276"/>
      <c r="H43" s="270"/>
      <c r="I43" s="270"/>
      <c r="J43" s="270"/>
      <c r="K43" s="276"/>
      <c r="L43" s="276"/>
      <c r="M43" s="270"/>
      <c r="N43" s="270"/>
      <c r="O43" s="270"/>
      <c r="P43" s="270"/>
      <c r="Q43" s="270"/>
    </row>
    <row r="44" spans="1:17" ht="12.9" customHeight="1" x14ac:dyDescent="0.25">
      <c r="A44" s="312"/>
      <c r="B44" s="340"/>
      <c r="C44" s="122" t="s">
        <v>210</v>
      </c>
      <c r="D44" s="272"/>
      <c r="E44" s="271"/>
      <c r="F44" s="271"/>
      <c r="G44" s="272"/>
      <c r="H44" s="271"/>
      <c r="I44" s="271"/>
      <c r="J44" s="271"/>
      <c r="K44" s="272"/>
      <c r="L44" s="272"/>
      <c r="M44" s="271"/>
      <c r="N44" s="271"/>
      <c r="O44" s="271"/>
      <c r="P44" s="271"/>
      <c r="Q44" s="271"/>
    </row>
    <row r="45" spans="1:17" x14ac:dyDescent="0.25">
      <c r="A45" s="313"/>
      <c r="B45" s="315"/>
      <c r="C45" s="123" t="s">
        <v>211</v>
      </c>
      <c r="D45" s="274"/>
      <c r="E45" s="273"/>
      <c r="F45" s="273"/>
      <c r="G45" s="274"/>
      <c r="H45" s="273"/>
      <c r="I45" s="273"/>
      <c r="J45" s="273"/>
      <c r="K45" s="274"/>
      <c r="L45" s="274"/>
      <c r="M45" s="273"/>
      <c r="N45" s="273"/>
      <c r="O45" s="273"/>
      <c r="P45" s="273"/>
      <c r="Q45" s="273"/>
    </row>
    <row r="46" spans="1:17" ht="12.9" customHeight="1" x14ac:dyDescent="0.25">
      <c r="A46" s="312" t="s">
        <v>97</v>
      </c>
      <c r="B46" s="314">
        <f>REPORTYEAR+10</f>
        <v>2034</v>
      </c>
      <c r="C46" s="119" t="s">
        <v>212</v>
      </c>
      <c r="D46" s="280"/>
      <c r="E46" s="269"/>
      <c r="F46" s="269"/>
      <c r="G46" s="280"/>
      <c r="H46" s="269"/>
      <c r="I46" s="269"/>
      <c r="J46" s="269"/>
      <c r="K46" s="280"/>
      <c r="L46" s="280"/>
      <c r="M46" s="269"/>
      <c r="N46" s="269"/>
      <c r="O46" s="269"/>
      <c r="P46" s="269"/>
      <c r="Q46" s="269"/>
    </row>
    <row r="47" spans="1:17" ht="12.9" customHeight="1" x14ac:dyDescent="0.25">
      <c r="A47" s="312"/>
      <c r="B47" s="340"/>
      <c r="C47" s="122" t="s">
        <v>213</v>
      </c>
      <c r="D47" s="276"/>
      <c r="E47" s="270"/>
      <c r="F47" s="270"/>
      <c r="G47" s="276"/>
      <c r="H47" s="270"/>
      <c r="I47" s="270"/>
      <c r="J47" s="270"/>
      <c r="K47" s="276"/>
      <c r="L47" s="276"/>
      <c r="M47" s="270"/>
      <c r="N47" s="270"/>
      <c r="O47" s="270"/>
      <c r="P47" s="270"/>
      <c r="Q47" s="270"/>
    </row>
    <row r="48" spans="1:17" ht="12.9" customHeight="1" x14ac:dyDescent="0.25">
      <c r="A48" s="312"/>
      <c r="B48" s="340"/>
      <c r="C48" s="122" t="s">
        <v>214</v>
      </c>
      <c r="D48" s="272"/>
      <c r="E48" s="271"/>
      <c r="F48" s="271"/>
      <c r="G48" s="272"/>
      <c r="H48" s="271"/>
      <c r="I48" s="271"/>
      <c r="J48" s="271"/>
      <c r="K48" s="272"/>
      <c r="L48" s="272"/>
      <c r="M48" s="271"/>
      <c r="N48" s="271"/>
      <c r="O48" s="271"/>
      <c r="P48" s="271"/>
      <c r="Q48" s="271"/>
    </row>
    <row r="49" spans="1:17" x14ac:dyDescent="0.25">
      <c r="A49" s="313"/>
      <c r="B49" s="315"/>
      <c r="C49" s="123" t="s">
        <v>215</v>
      </c>
      <c r="D49" s="274"/>
      <c r="E49" s="273"/>
      <c r="F49" s="273"/>
      <c r="G49" s="274"/>
      <c r="H49" s="273"/>
      <c r="I49" s="273"/>
      <c r="J49" s="273"/>
      <c r="K49" s="274"/>
      <c r="L49" s="274"/>
      <c r="M49" s="273"/>
      <c r="N49" s="273"/>
      <c r="O49" s="273"/>
      <c r="P49" s="273"/>
      <c r="Q49" s="273"/>
    </row>
    <row r="50" spans="1:17" ht="12.9" customHeight="1" x14ac:dyDescent="0.25">
      <c r="A50" s="312" t="s">
        <v>98</v>
      </c>
      <c r="B50" s="314">
        <f>REPORTYEAR+11</f>
        <v>2035</v>
      </c>
      <c r="C50" s="119" t="s">
        <v>216</v>
      </c>
      <c r="D50" s="280"/>
      <c r="E50" s="269"/>
      <c r="F50" s="269"/>
      <c r="G50" s="280"/>
      <c r="H50" s="269"/>
      <c r="I50" s="269"/>
      <c r="J50" s="269"/>
      <c r="K50" s="280"/>
      <c r="L50" s="280"/>
      <c r="M50" s="269"/>
      <c r="N50" s="269"/>
      <c r="O50" s="269"/>
      <c r="P50" s="269"/>
      <c r="Q50" s="269"/>
    </row>
    <row r="51" spans="1:17" ht="12.9" customHeight="1" x14ac:dyDescent="0.25">
      <c r="A51" s="312"/>
      <c r="B51" s="340"/>
      <c r="C51" s="122" t="s">
        <v>217</v>
      </c>
      <c r="D51" s="276"/>
      <c r="E51" s="270"/>
      <c r="F51" s="270"/>
      <c r="G51" s="276"/>
      <c r="H51" s="270"/>
      <c r="I51" s="270"/>
      <c r="J51" s="270"/>
      <c r="K51" s="276"/>
      <c r="L51" s="276"/>
      <c r="M51" s="270"/>
      <c r="N51" s="270"/>
      <c r="O51" s="270"/>
      <c r="P51" s="270"/>
      <c r="Q51" s="270"/>
    </row>
    <row r="52" spans="1:17" ht="12.9" customHeight="1" x14ac:dyDescent="0.25">
      <c r="A52" s="312"/>
      <c r="B52" s="340"/>
      <c r="C52" s="122" t="s">
        <v>218</v>
      </c>
      <c r="D52" s="272"/>
      <c r="E52" s="271"/>
      <c r="F52" s="271"/>
      <c r="G52" s="272"/>
      <c r="H52" s="271"/>
      <c r="I52" s="271"/>
      <c r="J52" s="271"/>
      <c r="K52" s="272"/>
      <c r="L52" s="272"/>
      <c r="M52" s="271"/>
      <c r="N52" s="271"/>
      <c r="O52" s="271"/>
      <c r="P52" s="271"/>
      <c r="Q52" s="271"/>
    </row>
    <row r="53" spans="1:17" x14ac:dyDescent="0.25">
      <c r="A53" s="313"/>
      <c r="B53" s="315"/>
      <c r="C53" s="123" t="s">
        <v>219</v>
      </c>
      <c r="D53" s="274"/>
      <c r="E53" s="273"/>
      <c r="F53" s="273"/>
      <c r="G53" s="274"/>
      <c r="H53" s="273"/>
      <c r="I53" s="273"/>
      <c r="J53" s="273"/>
      <c r="K53" s="274"/>
      <c r="L53" s="274"/>
      <c r="M53" s="273"/>
      <c r="N53" s="273"/>
      <c r="O53" s="273"/>
      <c r="P53" s="273"/>
      <c r="Q53" s="273"/>
    </row>
    <row r="54" spans="1:17" ht="12.9" customHeight="1" x14ac:dyDescent="0.25">
      <c r="A54" s="312" t="s">
        <v>99</v>
      </c>
      <c r="B54" s="314">
        <f>REPORTYEAR+12</f>
        <v>2036</v>
      </c>
      <c r="C54" s="119" t="s">
        <v>220</v>
      </c>
      <c r="D54" s="280"/>
      <c r="E54" s="269"/>
      <c r="F54" s="269"/>
      <c r="G54" s="280"/>
      <c r="H54" s="269"/>
      <c r="I54" s="269"/>
      <c r="J54" s="269"/>
      <c r="K54" s="280"/>
      <c r="L54" s="280"/>
      <c r="M54" s="269"/>
      <c r="N54" s="269"/>
      <c r="O54" s="269"/>
      <c r="P54" s="269"/>
      <c r="Q54" s="269"/>
    </row>
    <row r="55" spans="1:17" ht="12.9" customHeight="1" x14ac:dyDescent="0.25">
      <c r="A55" s="312"/>
      <c r="B55" s="340"/>
      <c r="C55" s="122" t="s">
        <v>221</v>
      </c>
      <c r="D55" s="276"/>
      <c r="E55" s="270"/>
      <c r="F55" s="270"/>
      <c r="G55" s="276"/>
      <c r="H55" s="270"/>
      <c r="I55" s="270"/>
      <c r="J55" s="270"/>
      <c r="K55" s="276"/>
      <c r="L55" s="276"/>
      <c r="M55" s="270"/>
      <c r="N55" s="270"/>
      <c r="O55" s="270"/>
      <c r="P55" s="270"/>
      <c r="Q55" s="270"/>
    </row>
    <row r="56" spans="1:17" ht="12.9" customHeight="1" x14ac:dyDescent="0.25">
      <c r="A56" s="312"/>
      <c r="B56" s="340"/>
      <c r="C56" s="122" t="s">
        <v>222</v>
      </c>
      <c r="D56" s="272"/>
      <c r="E56" s="271"/>
      <c r="F56" s="271"/>
      <c r="G56" s="272"/>
      <c r="H56" s="271"/>
      <c r="I56" s="271"/>
      <c r="J56" s="271"/>
      <c r="K56" s="272"/>
      <c r="L56" s="272"/>
      <c r="M56" s="271"/>
      <c r="N56" s="271"/>
      <c r="O56" s="271"/>
      <c r="P56" s="271"/>
      <c r="Q56" s="271"/>
    </row>
    <row r="57" spans="1:17" x14ac:dyDescent="0.25">
      <c r="A57" s="313"/>
      <c r="B57" s="315"/>
      <c r="C57" s="123" t="s">
        <v>223</v>
      </c>
      <c r="D57" s="274"/>
      <c r="E57" s="273"/>
      <c r="F57" s="273"/>
      <c r="G57" s="274"/>
      <c r="H57" s="273"/>
      <c r="I57" s="273"/>
      <c r="J57" s="273"/>
      <c r="K57" s="274"/>
      <c r="L57" s="274"/>
      <c r="M57" s="273"/>
      <c r="N57" s="273"/>
      <c r="O57" s="273"/>
      <c r="P57" s="273"/>
      <c r="Q57" s="273"/>
    </row>
    <row r="58" spans="1:17" ht="12.9" customHeight="1" x14ac:dyDescent="0.25">
      <c r="A58" s="312" t="s">
        <v>100</v>
      </c>
      <c r="B58" s="314">
        <f>REPORTYEAR+13</f>
        <v>2037</v>
      </c>
      <c r="C58" s="119" t="s">
        <v>224</v>
      </c>
      <c r="D58" s="280"/>
      <c r="E58" s="269"/>
      <c r="F58" s="269"/>
      <c r="G58" s="280"/>
      <c r="H58" s="269"/>
      <c r="I58" s="269"/>
      <c r="J58" s="269"/>
      <c r="K58" s="280"/>
      <c r="L58" s="280"/>
      <c r="M58" s="269"/>
      <c r="N58" s="269"/>
      <c r="O58" s="269"/>
      <c r="P58" s="269"/>
      <c r="Q58" s="269"/>
    </row>
    <row r="59" spans="1:17" ht="12.9" customHeight="1" x14ac:dyDescent="0.25">
      <c r="A59" s="312"/>
      <c r="B59" s="340"/>
      <c r="C59" s="122" t="s">
        <v>225</v>
      </c>
      <c r="D59" s="276"/>
      <c r="E59" s="270"/>
      <c r="F59" s="270"/>
      <c r="G59" s="276"/>
      <c r="H59" s="270"/>
      <c r="I59" s="270"/>
      <c r="J59" s="270"/>
      <c r="K59" s="276"/>
      <c r="L59" s="276"/>
      <c r="M59" s="270"/>
      <c r="N59" s="270"/>
      <c r="O59" s="270"/>
      <c r="P59" s="270"/>
      <c r="Q59" s="270"/>
    </row>
    <row r="60" spans="1:17" ht="12.9" customHeight="1" x14ac:dyDescent="0.25">
      <c r="A60" s="312"/>
      <c r="B60" s="340"/>
      <c r="C60" s="122" t="s">
        <v>226</v>
      </c>
      <c r="D60" s="272"/>
      <c r="E60" s="271"/>
      <c r="F60" s="271"/>
      <c r="G60" s="272"/>
      <c r="H60" s="271"/>
      <c r="I60" s="271"/>
      <c r="J60" s="271"/>
      <c r="K60" s="272"/>
      <c r="L60" s="272"/>
      <c r="M60" s="271"/>
      <c r="N60" s="271"/>
      <c r="O60" s="271"/>
      <c r="P60" s="271"/>
      <c r="Q60" s="271"/>
    </row>
    <row r="61" spans="1:17" x14ac:dyDescent="0.25">
      <c r="A61" s="313"/>
      <c r="B61" s="315"/>
      <c r="C61" s="123" t="s">
        <v>227</v>
      </c>
      <c r="D61" s="274"/>
      <c r="E61" s="273"/>
      <c r="F61" s="273"/>
      <c r="G61" s="274"/>
      <c r="H61" s="273"/>
      <c r="I61" s="273"/>
      <c r="J61" s="273"/>
      <c r="K61" s="274"/>
      <c r="L61" s="274"/>
      <c r="M61" s="273"/>
      <c r="N61" s="273"/>
      <c r="O61" s="273"/>
      <c r="P61" s="273"/>
      <c r="Q61" s="273"/>
    </row>
    <row r="62" spans="1:17" ht="12.9" customHeight="1" x14ac:dyDescent="0.25">
      <c r="A62" s="312" t="s">
        <v>101</v>
      </c>
      <c r="B62" s="314">
        <f>REPORTYEAR+14</f>
        <v>2038</v>
      </c>
      <c r="C62" s="119" t="s">
        <v>228</v>
      </c>
      <c r="D62" s="280"/>
      <c r="E62" s="269"/>
      <c r="F62" s="269"/>
      <c r="G62" s="280"/>
      <c r="H62" s="269"/>
      <c r="I62" s="269"/>
      <c r="J62" s="269"/>
      <c r="K62" s="280"/>
      <c r="L62" s="280"/>
      <c r="M62" s="269"/>
      <c r="N62" s="269"/>
      <c r="O62" s="269"/>
      <c r="P62" s="269"/>
      <c r="Q62" s="269"/>
    </row>
    <row r="63" spans="1:17" ht="12.9" customHeight="1" x14ac:dyDescent="0.25">
      <c r="A63" s="312"/>
      <c r="B63" s="340"/>
      <c r="C63" s="122" t="s">
        <v>229</v>
      </c>
      <c r="D63" s="276"/>
      <c r="E63" s="270"/>
      <c r="F63" s="270"/>
      <c r="G63" s="276"/>
      <c r="H63" s="270"/>
      <c r="I63" s="270"/>
      <c r="J63" s="270"/>
      <c r="K63" s="276"/>
      <c r="L63" s="276"/>
      <c r="M63" s="270"/>
      <c r="N63" s="270"/>
      <c r="O63" s="270"/>
      <c r="P63" s="270"/>
      <c r="Q63" s="270"/>
    </row>
    <row r="64" spans="1:17" ht="12.9" customHeight="1" x14ac:dyDescent="0.25">
      <c r="A64" s="312"/>
      <c r="B64" s="340"/>
      <c r="C64" s="122" t="s">
        <v>230</v>
      </c>
      <c r="D64" s="272"/>
      <c r="E64" s="271"/>
      <c r="F64" s="271"/>
      <c r="G64" s="272"/>
      <c r="H64" s="271"/>
      <c r="I64" s="271"/>
      <c r="J64" s="271"/>
      <c r="K64" s="272"/>
      <c r="L64" s="272"/>
      <c r="M64" s="271"/>
      <c r="N64" s="271"/>
      <c r="O64" s="271"/>
      <c r="P64" s="271"/>
      <c r="Q64" s="271"/>
    </row>
    <row r="65" spans="1:17" x14ac:dyDescent="0.25">
      <c r="A65" s="313"/>
      <c r="B65" s="315"/>
      <c r="C65" s="123" t="s">
        <v>231</v>
      </c>
      <c r="D65" s="274"/>
      <c r="E65" s="273"/>
      <c r="F65" s="273"/>
      <c r="G65" s="274"/>
      <c r="H65" s="273"/>
      <c r="I65" s="273"/>
      <c r="J65" s="273"/>
      <c r="K65" s="274"/>
      <c r="L65" s="274"/>
      <c r="M65" s="273"/>
      <c r="N65" s="273"/>
      <c r="O65" s="273"/>
      <c r="P65" s="273"/>
      <c r="Q65" s="273"/>
    </row>
    <row r="66" spans="1:17" ht="12.9" customHeight="1" x14ac:dyDescent="0.25">
      <c r="A66" s="312" t="s">
        <v>102</v>
      </c>
      <c r="B66" s="314">
        <f>REPORTYEAR+15</f>
        <v>2039</v>
      </c>
      <c r="C66" s="119" t="s">
        <v>232</v>
      </c>
      <c r="D66" s="280"/>
      <c r="E66" s="269"/>
      <c r="F66" s="269"/>
      <c r="G66" s="280"/>
      <c r="H66" s="269"/>
      <c r="I66" s="280"/>
      <c r="J66" s="280"/>
      <c r="K66" s="280"/>
      <c r="L66" s="280"/>
      <c r="M66" s="269"/>
      <c r="N66" s="269"/>
      <c r="O66" s="269"/>
      <c r="P66" s="269"/>
      <c r="Q66" s="269"/>
    </row>
    <row r="67" spans="1:17" ht="12.9" customHeight="1" x14ac:dyDescent="0.25">
      <c r="A67" s="312"/>
      <c r="B67" s="340"/>
      <c r="C67" s="122" t="s">
        <v>233</v>
      </c>
      <c r="D67" s="276"/>
      <c r="E67" s="270"/>
      <c r="F67" s="270"/>
      <c r="G67" s="276"/>
      <c r="H67" s="270"/>
      <c r="I67" s="276"/>
      <c r="J67" s="276"/>
      <c r="K67" s="276"/>
      <c r="L67" s="276"/>
      <c r="M67" s="270"/>
      <c r="N67" s="270"/>
      <c r="O67" s="270"/>
      <c r="P67" s="270"/>
      <c r="Q67" s="270"/>
    </row>
    <row r="68" spans="1:17" ht="12.9" customHeight="1" x14ac:dyDescent="0.25">
      <c r="A68" s="312"/>
      <c r="B68" s="340"/>
      <c r="C68" s="122" t="s">
        <v>234</v>
      </c>
      <c r="D68" s="272"/>
      <c r="E68" s="271"/>
      <c r="F68" s="271"/>
      <c r="G68" s="272"/>
      <c r="H68" s="271"/>
      <c r="I68" s="272"/>
      <c r="J68" s="272"/>
      <c r="K68" s="272"/>
      <c r="L68" s="272"/>
      <c r="M68" s="271"/>
      <c r="N68" s="271"/>
      <c r="O68" s="271"/>
      <c r="P68" s="271"/>
      <c r="Q68" s="271"/>
    </row>
    <row r="69" spans="1:17" x14ac:dyDescent="0.25">
      <c r="A69" s="313"/>
      <c r="B69" s="315"/>
      <c r="C69" s="123" t="s">
        <v>235</v>
      </c>
      <c r="D69" s="274"/>
      <c r="E69" s="273"/>
      <c r="F69" s="273"/>
      <c r="G69" s="274"/>
      <c r="H69" s="273"/>
      <c r="I69" s="274"/>
      <c r="J69" s="274"/>
      <c r="K69" s="274"/>
      <c r="L69" s="274"/>
      <c r="M69" s="273"/>
      <c r="N69" s="273"/>
      <c r="O69" s="273"/>
      <c r="P69" s="273"/>
      <c r="Q69" s="273"/>
    </row>
    <row r="70" spans="1:17" customFormat="1" x14ac:dyDescent="0.25">
      <c r="P70" s="112"/>
      <c r="Q70" s="255" t="s">
        <v>150</v>
      </c>
    </row>
    <row r="71" spans="1:17" customFormat="1" x14ac:dyDescent="0.25">
      <c r="B71" s="254" t="s">
        <v>135</v>
      </c>
    </row>
    <row r="72" spans="1:17" x14ac:dyDescent="0.25">
      <c r="B72" s="127" t="s">
        <v>58</v>
      </c>
      <c r="C72" s="128"/>
      <c r="D72" s="128"/>
      <c r="E72" s="128"/>
      <c r="F72" s="128"/>
      <c r="G72" s="128"/>
      <c r="H72" s="128"/>
      <c r="I72" s="129"/>
    </row>
    <row r="73" spans="1:17" x14ac:dyDescent="0.25">
      <c r="B73" s="353"/>
      <c r="C73" s="354"/>
      <c r="D73" s="354"/>
      <c r="E73" s="354"/>
      <c r="F73" s="354"/>
      <c r="G73" s="355"/>
      <c r="H73" s="355"/>
      <c r="I73" s="356"/>
    </row>
    <row r="74" spans="1:17" x14ac:dyDescent="0.25">
      <c r="B74" s="357"/>
      <c r="C74" s="358"/>
      <c r="D74" s="358"/>
      <c r="E74" s="358"/>
      <c r="F74" s="358"/>
      <c r="G74" s="358"/>
      <c r="H74" s="358"/>
      <c r="I74" s="359"/>
    </row>
    <row r="75" spans="1:17" x14ac:dyDescent="0.25">
      <c r="B75" s="357"/>
      <c r="C75" s="358"/>
      <c r="D75" s="358"/>
      <c r="E75" s="358"/>
      <c r="F75" s="358"/>
      <c r="G75" s="358"/>
      <c r="H75" s="358"/>
      <c r="I75" s="359"/>
    </row>
    <row r="76" spans="1:17" x14ac:dyDescent="0.25">
      <c r="B76" s="357"/>
      <c r="C76" s="358"/>
      <c r="D76" s="358"/>
      <c r="E76" s="358"/>
      <c r="F76" s="358"/>
      <c r="G76" s="358"/>
      <c r="H76" s="358"/>
      <c r="I76" s="359"/>
    </row>
    <row r="77" spans="1:17" x14ac:dyDescent="0.25">
      <c r="B77" s="357"/>
      <c r="C77" s="358"/>
      <c r="D77" s="358"/>
      <c r="E77" s="358"/>
      <c r="F77" s="358"/>
      <c r="G77" s="358"/>
      <c r="H77" s="358"/>
      <c r="I77" s="359"/>
    </row>
    <row r="78" spans="1:17" x14ac:dyDescent="0.25">
      <c r="B78" s="360"/>
      <c r="C78" s="361"/>
      <c r="D78" s="361"/>
      <c r="E78" s="361"/>
      <c r="F78" s="361"/>
      <c r="G78" s="361"/>
      <c r="H78" s="361"/>
      <c r="I78" s="362"/>
    </row>
    <row r="79" spans="1:17" customFormat="1" x14ac:dyDescent="0.25">
      <c r="I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I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716681F972A14C96F813E5705BB054" ma:contentTypeVersion="4" ma:contentTypeDescription="Create a new document." ma:contentTypeScope="" ma:versionID="73e7e0f6778308e5e6a4ec6acfecc61b">
  <xsd:schema xmlns:xsd="http://www.w3.org/2001/XMLSchema" xmlns:xs="http://www.w3.org/2001/XMLSchema" xmlns:p="http://schemas.microsoft.com/office/2006/metadata/properties" xmlns:ns2="fef83750-bb9f-4651-bf02-85e6cb9149a4" targetNamespace="http://schemas.microsoft.com/office/2006/metadata/properties" ma:root="true" ma:fieldsID="465d2b2096255451bf3112c2578a7b95" ns2:_="">
    <xsd:import namespace="fef83750-bb9f-4651-bf02-85e6cb914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83750-bb9f-4651-bf02-85e6cb914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0C6C-01F0-45F6-AFBA-5696D452B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83750-bb9f-4651-bf02-85e6cb91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542E6E-4D10-4572-AC65-BDCAF6036FA4}">
  <ds:schemaRefs>
    <ds:schemaRef ds:uri="http://schemas.microsoft.com/sharepoint/v3/contenttype/forms"/>
  </ds:schemaRefs>
</ds:datastoreItem>
</file>

<file path=customXml/itemProps3.xml><?xml version="1.0" encoding="utf-8"?>
<ds:datastoreItem xmlns:ds="http://schemas.openxmlformats.org/officeDocument/2006/customXml" ds:itemID="{2516C5AB-EC27-4FE8-B25A-CE767F1BAB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Instructions</vt:lpstr>
      <vt:lpstr>Registration</vt:lpstr>
      <vt:lpstr>SysConsumers</vt:lpstr>
      <vt:lpstr>MNConsumers</vt:lpstr>
      <vt:lpstr>Consumption</vt:lpstr>
      <vt:lpstr>PeakDemand</vt:lpstr>
      <vt:lpstr>FirmPurch</vt:lpstr>
      <vt:lpstr>FirmSales</vt:lpstr>
      <vt:lpstr>ParticipPurch</vt:lpstr>
      <vt:lpstr>ParticipSales</vt:lpstr>
      <vt:lpstr>Load&amp;GenCap</vt:lpstr>
      <vt:lpstr>Add&amp;Retire</vt:lpstr>
      <vt:lpstr>FuelRequirements</vt:lpstr>
      <vt:lpstr>Transmission</vt:lpstr>
      <vt:lpstr>PeakDay</vt:lpstr>
      <vt:lpstr>Attachments</vt:lpstr>
      <vt:lpstr>BlankPlant</vt:lpstr>
      <vt:lpstr>'Add&amp;Retire'!ADDITIONS</vt:lpstr>
      <vt:lpstr>'Add&amp;Retire'!ADDRETIRECOMM</vt:lpstr>
      <vt:lpstr>Consumption!CONSUMPGEN</vt:lpstr>
      <vt:lpstr>Consumption!CONSUMPGENCALC</vt:lpstr>
      <vt:lpstr>Consumption!CONSUMPGENCOMM</vt:lpstr>
      <vt:lpstr>CONTACTINFO</vt:lpstr>
      <vt:lpstr>ENTITYID</vt:lpstr>
      <vt:lpstr>'Load&amp;GenCap'!LOADGENCAP</vt:lpstr>
      <vt:lpstr>'Load&amp;GenCap'!LOADGENCAPCOMM</vt:lpstr>
      <vt:lpstr>PeakDay!PEAKDAYCOMM</vt:lpstr>
      <vt:lpstr>PeakDemand!PEAKDEMANDCOMM</vt:lpstr>
      <vt:lpstr>PeakDemand!PEAKDEMANDDAY</vt:lpstr>
      <vt:lpstr>PeakDemand!PEAKDEMANDDAYCALC</vt:lpstr>
      <vt:lpstr>PeakDemand!PEAKDEMANDMONTH</vt:lpstr>
      <vt:lpstr>PeakDay!PEAKSUMMERDATE</vt:lpstr>
      <vt:lpstr>PeakDay!PEAKSUMMERMW</vt:lpstr>
      <vt:lpstr>PeakDay!PEAKWINTERDATE</vt:lpstr>
      <vt:lpstr>PeakDay!PEAKWINTERMW</vt:lpstr>
      <vt:lpstr>BlankPlant!PLANTDATA</vt:lpstr>
      <vt:lpstr>BlankPlant!PLANTID</vt:lpstr>
      <vt:lpstr>BlankPlant!PLANTNETGEN</vt:lpstr>
      <vt:lpstr>BlankPlant!PLANTUNITCOUNT</vt:lpstr>
      <vt:lpstr>PREPARERINFO</vt:lpstr>
      <vt:lpstr>FuelRequirements!Print_Area</vt:lpstr>
      <vt:lpstr>Registration!Print_Area</vt:lpstr>
      <vt:lpstr>FirmPurch!Print_Titles</vt:lpstr>
      <vt:lpstr>FirmSales!Print_Titles</vt:lpstr>
      <vt:lpstr>FuelRequirements!Print_Titles</vt:lpstr>
      <vt:lpstr>'Load&amp;GenCap'!Print_Titles</vt:lpstr>
      <vt:lpstr>ParticipPurch!Print_Titles</vt:lpstr>
      <vt:lpstr>ParticipSales!Print_Titles</vt:lpstr>
      <vt:lpstr>Transmission!Print_Titles</vt:lpstr>
      <vt:lpstr>REGISTRATIONCOMMENTS</vt:lpstr>
      <vt:lpstr>REPORTYEAR</vt:lpstr>
      <vt:lpstr>'Add&amp;Retire'!RETIREMENTS</vt:lpstr>
      <vt:lpstr>RILSID</vt:lpstr>
      <vt:lpstr>Transmission!TRANSMISSION</vt:lpstr>
      <vt:lpstr>Transmission!TRANSMISSIONCOMM</vt:lpstr>
      <vt:lpstr>UTILITYDETAILS</vt:lpstr>
      <vt:lpstr>UTILITYNAME</vt:lpstr>
      <vt:lpstr>UTILITYTYPE</vt:lpstr>
    </vt:vector>
  </TitlesOfParts>
  <Manager/>
  <Company>MN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Commerce</dc:creator>
  <cp:keywords/>
  <dc:description/>
  <cp:lastModifiedBy>Carol Overland</cp:lastModifiedBy>
  <cp:revision/>
  <dcterms:created xsi:type="dcterms:W3CDTF">2004-04-15T01:29:34Z</dcterms:created>
  <dcterms:modified xsi:type="dcterms:W3CDTF">2026-02-03T20:49:45Z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11ac0a8-6b99-444d-a60f-7336bfe397d8_Enabled">
    <vt:lpwstr>true</vt:lpwstr>
  </property>
  <property fmtid="{D5CDD505-2E9C-101B-9397-08002B2CF9AE}" pid="4" name="MSIP_Label_611ac0a8-6b99-444d-a60f-7336bfe397d8_SetDate">
    <vt:lpwstr>2025-06-05T14:46:32Z</vt:lpwstr>
  </property>
  <property fmtid="{D5CDD505-2E9C-101B-9397-08002B2CF9AE}" pid="5" name="MSIP_Label_611ac0a8-6b99-444d-a60f-7336bfe397d8_Method">
    <vt:lpwstr>Standard</vt:lpwstr>
  </property>
  <property fmtid="{D5CDD505-2E9C-101B-9397-08002B2CF9AE}" pid="6" name="MSIP_Label_611ac0a8-6b99-444d-a60f-7336bfe397d8_Name">
    <vt:lpwstr>II - Internal Information</vt:lpwstr>
  </property>
  <property fmtid="{D5CDD505-2E9C-101B-9397-08002B2CF9AE}" pid="7" name="MSIP_Label_611ac0a8-6b99-444d-a60f-7336bfe397d8_SiteId">
    <vt:lpwstr>24b2a583-5c05-4b6a-b4e9-4e12dc0025ad</vt:lpwstr>
  </property>
  <property fmtid="{D5CDD505-2E9C-101B-9397-08002B2CF9AE}" pid="8" name="MSIP_Label_611ac0a8-6b99-444d-a60f-7336bfe397d8_ActionId">
    <vt:lpwstr>2bcd2fb3-67f2-41e9-8b57-2355954feb89</vt:lpwstr>
  </property>
  <property fmtid="{D5CDD505-2E9C-101B-9397-08002B2CF9AE}" pid="9" name="MSIP_Label_611ac0a8-6b99-444d-a60f-7336bfe397d8_ContentBits">
    <vt:lpwstr>0</vt:lpwstr>
  </property>
  <property fmtid="{D5CDD505-2E9C-101B-9397-08002B2CF9AE}" pid="10" name="MSIP_Label_611ac0a8-6b99-444d-a60f-7336bfe397d8_Tag">
    <vt:lpwstr>10, 3, 0, 1</vt:lpwstr>
  </property>
  <property fmtid="{D5CDD505-2E9C-101B-9397-08002B2CF9AE}" pid="11" name="ContentTypeId">
    <vt:lpwstr>0x0101008C716681F972A14C96F813E5705BB054</vt:lpwstr>
  </property>
</Properties>
</file>